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E:\Марина\Маркетинг\Маркетинговый план\12-Декабрь\2025\"/>
    </mc:Choice>
  </mc:AlternateContent>
  <xr:revisionPtr revIDLastSave="0" documentId="13_ncr:1_{98B126D1-EBA6-46CB-9990-76B991B9BF1A}" xr6:coauthVersionLast="36" xr6:coauthVersionMax="36" xr10:uidLastSave="{00000000-0000-0000-0000-000000000000}"/>
  <bookViews>
    <workbookView xWindow="0" yWindow="0" windowWidth="28800" windowHeight="11700" tabRatio="550" xr2:uid="{00000000-000D-0000-FFFF-FFFF00000000}"/>
  </bookViews>
  <sheets>
    <sheet name="Таблица" sheetId="3" r:id="rId1"/>
    <sheet name="Остатки" sheetId="5" r:id="rId2"/>
    <sheet name="Процент скидки" sheetId="4" r:id="rId3"/>
  </sheets>
  <definedNames>
    <definedName name="_xlnm.Print_Area" localSheetId="0">Таблица!$A$1:$H$79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3" l="1"/>
  <c r="G72" i="3" s="1"/>
  <c r="H72" i="3" s="1"/>
  <c r="D72" i="3"/>
  <c r="D73" i="3" l="1"/>
  <c r="D74" i="3"/>
  <c r="F73" i="3"/>
  <c r="G73" i="3" s="1"/>
  <c r="H73" i="3" s="1"/>
  <c r="F74" i="3"/>
  <c r="G74" i="3" s="1"/>
  <c r="H74" i="3" s="1"/>
  <c r="I71" i="5"/>
  <c r="E147" i="5" l="1"/>
  <c r="D147" i="5"/>
  <c r="I146" i="5"/>
  <c r="G146" i="5"/>
  <c r="F146" i="5"/>
  <c r="I145" i="5"/>
  <c r="G145" i="5"/>
  <c r="F145" i="5"/>
  <c r="I144" i="5"/>
  <c r="G144" i="5"/>
  <c r="F144" i="5"/>
  <c r="I143" i="5"/>
  <c r="G143" i="5"/>
  <c r="F143" i="5"/>
  <c r="I142" i="5"/>
  <c r="G142" i="5"/>
  <c r="F142" i="5"/>
  <c r="I141" i="5"/>
  <c r="I147" i="5" s="1"/>
  <c r="G141" i="5"/>
  <c r="F141" i="5"/>
  <c r="F147" i="5" s="1"/>
  <c r="C141" i="5"/>
  <c r="D138" i="5"/>
  <c r="I137" i="5"/>
  <c r="G137" i="5"/>
  <c r="F137" i="5"/>
  <c r="I136" i="5"/>
  <c r="G136" i="5"/>
  <c r="F136" i="5"/>
  <c r="I135" i="5"/>
  <c r="G135" i="5"/>
  <c r="F135" i="5"/>
  <c r="I134" i="5"/>
  <c r="G134" i="5"/>
  <c r="F134" i="5"/>
  <c r="I133" i="5"/>
  <c r="G133" i="5"/>
  <c r="F133" i="5"/>
  <c r="C133" i="5"/>
  <c r="I132" i="5"/>
  <c r="G132" i="5"/>
  <c r="F132" i="5"/>
  <c r="I131" i="5"/>
  <c r="G131" i="5"/>
  <c r="F131" i="5"/>
  <c r="I130" i="5"/>
  <c r="G130" i="5"/>
  <c r="F130" i="5"/>
  <c r="I129" i="5"/>
  <c r="G129" i="5"/>
  <c r="F129" i="5"/>
  <c r="I128" i="5"/>
  <c r="G128" i="5"/>
  <c r="F128" i="5"/>
  <c r="I127" i="5"/>
  <c r="G127" i="5"/>
  <c r="F127" i="5"/>
  <c r="I126" i="5"/>
  <c r="G126" i="5"/>
  <c r="F126" i="5"/>
  <c r="I125" i="5"/>
  <c r="G125" i="5"/>
  <c r="F125" i="5"/>
  <c r="I124" i="5"/>
  <c r="G124" i="5"/>
  <c r="F124" i="5"/>
  <c r="I123" i="5"/>
  <c r="G123" i="5"/>
  <c r="F123" i="5"/>
  <c r="F122" i="5"/>
  <c r="E122" i="5"/>
  <c r="E138" i="5" s="1"/>
  <c r="I121" i="5"/>
  <c r="G121" i="5"/>
  <c r="F121" i="5"/>
  <c r="I120" i="5"/>
  <c r="G120" i="5"/>
  <c r="F120" i="5"/>
  <c r="I119" i="5"/>
  <c r="G119" i="5"/>
  <c r="F119" i="5"/>
  <c r="I118" i="5"/>
  <c r="G118" i="5"/>
  <c r="F118" i="5"/>
  <c r="I117" i="5"/>
  <c r="G117" i="5"/>
  <c r="F117" i="5"/>
  <c r="I116" i="5"/>
  <c r="G116" i="5"/>
  <c r="F116" i="5"/>
  <c r="I115" i="5"/>
  <c r="G115" i="5"/>
  <c r="F115" i="5"/>
  <c r="I114" i="5"/>
  <c r="G114" i="5"/>
  <c r="F114" i="5"/>
  <c r="C114" i="5"/>
  <c r="I113" i="5"/>
  <c r="G113" i="5"/>
  <c r="F113" i="5"/>
  <c r="I112" i="5"/>
  <c r="G112" i="5"/>
  <c r="F112" i="5"/>
  <c r="F138" i="5" s="1"/>
  <c r="I111" i="5"/>
  <c r="G111" i="5"/>
  <c r="F111" i="5"/>
  <c r="I110" i="5"/>
  <c r="G110" i="5"/>
  <c r="F110" i="5"/>
  <c r="C110" i="5"/>
  <c r="E107" i="5"/>
  <c r="D107" i="5"/>
  <c r="I106" i="5"/>
  <c r="G106" i="5"/>
  <c r="F106" i="5"/>
  <c r="I105" i="5"/>
  <c r="G105" i="5"/>
  <c r="F105" i="5"/>
  <c r="I104" i="5"/>
  <c r="G104" i="5"/>
  <c r="F104" i="5"/>
  <c r="I103" i="5"/>
  <c r="G103" i="5"/>
  <c r="F103" i="5"/>
  <c r="I102" i="5"/>
  <c r="G102" i="5"/>
  <c r="F102" i="5"/>
  <c r="I101" i="5"/>
  <c r="G101" i="5"/>
  <c r="F101" i="5"/>
  <c r="I100" i="5"/>
  <c r="G100" i="5"/>
  <c r="F100" i="5"/>
  <c r="I99" i="5"/>
  <c r="G99" i="5"/>
  <c r="F99" i="5"/>
  <c r="I98" i="5"/>
  <c r="I107" i="5" s="1"/>
  <c r="G98" i="5"/>
  <c r="F98" i="5"/>
  <c r="I97" i="5"/>
  <c r="G97" i="5"/>
  <c r="F97" i="5"/>
  <c r="I96" i="5"/>
  <c r="G96" i="5"/>
  <c r="F96" i="5"/>
  <c r="F107" i="5" s="1"/>
  <c r="I95" i="5"/>
  <c r="F95" i="5"/>
  <c r="E92" i="5"/>
  <c r="D92" i="5"/>
  <c r="I91" i="5"/>
  <c r="G91" i="5"/>
  <c r="F91" i="5"/>
  <c r="I90" i="5"/>
  <c r="G90" i="5"/>
  <c r="F90" i="5"/>
  <c r="F92" i="5" s="1"/>
  <c r="I89" i="5"/>
  <c r="G89" i="5"/>
  <c r="F89" i="5"/>
  <c r="I88" i="5"/>
  <c r="I92" i="5" s="1"/>
  <c r="G88" i="5"/>
  <c r="F88" i="5"/>
  <c r="E85" i="5"/>
  <c r="D85" i="5"/>
  <c r="I84" i="5"/>
  <c r="G84" i="5"/>
  <c r="F84" i="5"/>
  <c r="I83" i="5"/>
  <c r="G83" i="5"/>
  <c r="F83" i="5"/>
  <c r="F85" i="5" s="1"/>
  <c r="I82" i="5"/>
  <c r="I85" i="5" s="1"/>
  <c r="G82" i="5"/>
  <c r="F82" i="5"/>
  <c r="E79" i="5"/>
  <c r="D79" i="5"/>
  <c r="I78" i="5"/>
  <c r="G78" i="5"/>
  <c r="F78" i="5"/>
  <c r="I77" i="5"/>
  <c r="G77" i="5"/>
  <c r="F77" i="5"/>
  <c r="I76" i="5"/>
  <c r="G76" i="5"/>
  <c r="F76" i="5"/>
  <c r="I75" i="5"/>
  <c r="G75" i="5"/>
  <c r="F75" i="5"/>
  <c r="I74" i="5"/>
  <c r="I79" i="5" s="1"/>
  <c r="G74" i="5"/>
  <c r="F74" i="5"/>
  <c r="I73" i="5"/>
  <c r="G73" i="5"/>
  <c r="F73" i="5"/>
  <c r="I72" i="5"/>
  <c r="G72" i="5"/>
  <c r="F72" i="5"/>
  <c r="F79" i="5" s="1"/>
  <c r="G71" i="5"/>
  <c r="F71" i="5"/>
  <c r="E69" i="5"/>
  <c r="D69" i="5"/>
  <c r="I68" i="5"/>
  <c r="G68" i="5"/>
  <c r="F68" i="5"/>
  <c r="I67" i="5"/>
  <c r="G67" i="5"/>
  <c r="F67" i="5"/>
  <c r="I66" i="5"/>
  <c r="G66" i="5"/>
  <c r="F66" i="5"/>
  <c r="I65" i="5"/>
  <c r="G65" i="5"/>
  <c r="F65" i="5"/>
  <c r="I64" i="5"/>
  <c r="G64" i="5"/>
  <c r="F64" i="5"/>
  <c r="I63" i="5"/>
  <c r="G63" i="5"/>
  <c r="F63" i="5"/>
  <c r="I62" i="5"/>
  <c r="G62" i="5"/>
  <c r="F62" i="5"/>
  <c r="I61" i="5"/>
  <c r="G61" i="5"/>
  <c r="F61" i="5"/>
  <c r="I60" i="5"/>
  <c r="I69" i="5" s="1"/>
  <c r="G60" i="5"/>
  <c r="F60" i="5"/>
  <c r="I59" i="5"/>
  <c r="G59" i="5"/>
  <c r="F59" i="5"/>
  <c r="I58" i="5"/>
  <c r="G58" i="5"/>
  <c r="F58" i="5"/>
  <c r="F69" i="5" s="1"/>
  <c r="I57" i="5"/>
  <c r="G57" i="5"/>
  <c r="F57" i="5"/>
  <c r="E54" i="5"/>
  <c r="D54" i="5"/>
  <c r="I53" i="5"/>
  <c r="G53" i="5"/>
  <c r="F53" i="5"/>
  <c r="I52" i="5"/>
  <c r="G52" i="5"/>
  <c r="F52" i="5"/>
  <c r="I51" i="5"/>
  <c r="G51" i="5"/>
  <c r="F51" i="5"/>
  <c r="I50" i="5"/>
  <c r="G50" i="5"/>
  <c r="F50" i="5"/>
  <c r="I49" i="5"/>
  <c r="G49" i="5"/>
  <c r="F49" i="5"/>
  <c r="I48" i="5"/>
  <c r="G48" i="5"/>
  <c r="F48" i="5"/>
  <c r="I47" i="5"/>
  <c r="G47" i="5"/>
  <c r="F47" i="5"/>
  <c r="I46" i="5"/>
  <c r="G46" i="5"/>
  <c r="F46" i="5"/>
  <c r="I45" i="5"/>
  <c r="I54" i="5" s="1"/>
  <c r="G45" i="5"/>
  <c r="F45" i="5"/>
  <c r="I44" i="5"/>
  <c r="G44" i="5"/>
  <c r="F44" i="5"/>
  <c r="F54" i="5" s="1"/>
  <c r="E41" i="5"/>
  <c r="D41" i="5"/>
  <c r="I40" i="5"/>
  <c r="G40" i="5"/>
  <c r="F40" i="5"/>
  <c r="I39" i="5"/>
  <c r="G39" i="5"/>
  <c r="F39" i="5"/>
  <c r="I38" i="5"/>
  <c r="G38" i="5"/>
  <c r="F38" i="5"/>
  <c r="I37" i="5"/>
  <c r="G37" i="5"/>
  <c r="F37" i="5"/>
  <c r="I36" i="5"/>
  <c r="G36" i="5"/>
  <c r="F36" i="5"/>
  <c r="I35" i="5"/>
  <c r="G35" i="5"/>
  <c r="F35" i="5"/>
  <c r="I34" i="5"/>
  <c r="G34" i="5"/>
  <c r="F34" i="5"/>
  <c r="I33" i="5"/>
  <c r="G33" i="5"/>
  <c r="F33" i="5"/>
  <c r="F41" i="5" s="1"/>
  <c r="I32" i="5"/>
  <c r="I41" i="5" s="1"/>
  <c r="G32" i="5"/>
  <c r="F32" i="5"/>
  <c r="I31" i="5"/>
  <c r="G31" i="5"/>
  <c r="F31" i="5"/>
  <c r="E27" i="5"/>
  <c r="D27" i="5"/>
  <c r="I26" i="5"/>
  <c r="G26" i="5"/>
  <c r="F26" i="5"/>
  <c r="I25" i="5"/>
  <c r="G25" i="5"/>
  <c r="F25" i="5"/>
  <c r="I24" i="5"/>
  <c r="G24" i="5"/>
  <c r="F24" i="5"/>
  <c r="I23" i="5"/>
  <c r="G23" i="5"/>
  <c r="F23" i="5"/>
  <c r="I22" i="5"/>
  <c r="G22" i="5"/>
  <c r="F22" i="5"/>
  <c r="C22" i="5"/>
  <c r="I21" i="5"/>
  <c r="G21" i="5"/>
  <c r="F21" i="5"/>
  <c r="I20" i="5"/>
  <c r="G20" i="5"/>
  <c r="F20" i="5"/>
  <c r="I19" i="5"/>
  <c r="G19" i="5"/>
  <c r="F19" i="5"/>
  <c r="F27" i="5" s="1"/>
  <c r="I18" i="5"/>
  <c r="I27" i="5" s="1"/>
  <c r="G18" i="5"/>
  <c r="F18" i="5"/>
  <c r="E15" i="5"/>
  <c r="D15" i="5"/>
  <c r="I14" i="5"/>
  <c r="G14" i="5"/>
  <c r="F14" i="5"/>
  <c r="I13" i="5"/>
  <c r="G13" i="5"/>
  <c r="F13" i="5"/>
  <c r="I12" i="5"/>
  <c r="G12" i="5"/>
  <c r="F12" i="5"/>
  <c r="I11" i="5"/>
  <c r="G11" i="5"/>
  <c r="F11" i="5"/>
  <c r="I10" i="5"/>
  <c r="G10" i="5"/>
  <c r="F10" i="5"/>
  <c r="I9" i="5"/>
  <c r="G9" i="5"/>
  <c r="F9" i="5"/>
  <c r="I8" i="5"/>
  <c r="G8" i="5"/>
  <c r="F8" i="5"/>
  <c r="I7" i="5"/>
  <c r="G7" i="5"/>
  <c r="F7" i="5"/>
  <c r="I6" i="5"/>
  <c r="I15" i="5" s="1"/>
  <c r="G6" i="5"/>
  <c r="F6" i="5"/>
  <c r="I5" i="5"/>
  <c r="G5" i="5"/>
  <c r="F5" i="5"/>
  <c r="I4" i="5"/>
  <c r="G4" i="5"/>
  <c r="F4" i="5"/>
  <c r="F15" i="5" s="1"/>
  <c r="G122" i="5" l="1"/>
  <c r="I122" i="5"/>
  <c r="I138" i="5" s="1"/>
  <c r="F64" i="3" l="1"/>
  <c r="F65" i="3"/>
  <c r="F66" i="3"/>
  <c r="F67" i="3"/>
  <c r="F68" i="3"/>
  <c r="F69" i="3"/>
  <c r="G69" i="3" s="1"/>
  <c r="F63" i="3"/>
  <c r="F60" i="3"/>
  <c r="F57" i="3"/>
  <c r="F58" i="3"/>
  <c r="F59" i="3"/>
  <c r="F51" i="3"/>
  <c r="F52" i="3"/>
  <c r="F53" i="3"/>
  <c r="F54" i="3"/>
  <c r="F55" i="3"/>
  <c r="F56" i="3"/>
  <c r="F50" i="3"/>
  <c r="F39" i="3"/>
  <c r="F40" i="3"/>
  <c r="F41" i="3"/>
  <c r="F42" i="3"/>
  <c r="F43" i="3"/>
  <c r="F44" i="3"/>
  <c r="F45" i="3"/>
  <c r="F46" i="3"/>
  <c r="F47" i="3"/>
  <c r="F30" i="3"/>
  <c r="F31" i="3"/>
  <c r="F32" i="3"/>
  <c r="F33" i="3"/>
  <c r="F34" i="3"/>
  <c r="F35" i="3"/>
  <c r="F36" i="3"/>
  <c r="F29" i="3"/>
  <c r="F19" i="3"/>
  <c r="F20" i="3"/>
  <c r="F21" i="3"/>
  <c r="F22" i="3"/>
  <c r="F23" i="3"/>
  <c r="F24" i="3"/>
  <c r="F25" i="3"/>
  <c r="F26" i="3"/>
  <c r="F18" i="3"/>
  <c r="F12" i="3"/>
  <c r="F13" i="3"/>
  <c r="F14" i="3"/>
  <c r="F15" i="3"/>
  <c r="F9" i="3"/>
  <c r="F10" i="3"/>
  <c r="F11" i="3"/>
  <c r="F8" i="3"/>
  <c r="F7" i="3"/>
  <c r="H69" i="3" l="1"/>
  <c r="D69" i="3"/>
  <c r="G68" i="3"/>
  <c r="H68" i="3" s="1"/>
  <c r="D68" i="3"/>
  <c r="G67" i="3"/>
  <c r="H67" i="3" s="1"/>
  <c r="D67" i="3"/>
  <c r="G66" i="3"/>
  <c r="H66" i="3" s="1"/>
  <c r="D66" i="3"/>
  <c r="G65" i="3"/>
  <c r="H65" i="3" s="1"/>
  <c r="D65" i="3"/>
  <c r="G64" i="3"/>
  <c r="H64" i="3" s="1"/>
  <c r="D64" i="3"/>
  <c r="G63" i="3"/>
  <c r="H63" i="3" s="1"/>
  <c r="D63" i="3"/>
  <c r="G60" i="3"/>
  <c r="H60" i="3" s="1"/>
  <c r="D60" i="3"/>
  <c r="G59" i="3"/>
  <c r="H59" i="3" s="1"/>
  <c r="D59" i="3"/>
  <c r="G58" i="3"/>
  <c r="H58" i="3" s="1"/>
  <c r="D58" i="3"/>
  <c r="G57" i="3"/>
  <c r="H57" i="3" s="1"/>
  <c r="D57" i="3"/>
  <c r="G56" i="3"/>
  <c r="H56" i="3" s="1"/>
  <c r="D56" i="3"/>
  <c r="G55" i="3"/>
  <c r="H55" i="3" s="1"/>
  <c r="D55" i="3"/>
  <c r="G54" i="3"/>
  <c r="H54" i="3" s="1"/>
  <c r="D54" i="3"/>
  <c r="G53" i="3"/>
  <c r="H53" i="3" s="1"/>
  <c r="D53" i="3"/>
  <c r="G52" i="3"/>
  <c r="H52" i="3" s="1"/>
  <c r="D52" i="3"/>
  <c r="G51" i="3"/>
  <c r="H51" i="3" s="1"/>
  <c r="D51" i="3"/>
  <c r="G50" i="3"/>
  <c r="H50" i="3" s="1"/>
  <c r="D50" i="3"/>
  <c r="G47" i="3"/>
  <c r="H47" i="3" s="1"/>
  <c r="D47" i="3"/>
  <c r="G46" i="3"/>
  <c r="H46" i="3" s="1"/>
  <c r="D46" i="3"/>
  <c r="G45" i="3"/>
  <c r="H45" i="3" s="1"/>
  <c r="D45" i="3"/>
  <c r="G44" i="3"/>
  <c r="H44" i="3" s="1"/>
  <c r="D44" i="3"/>
  <c r="G43" i="3"/>
  <c r="H43" i="3" s="1"/>
  <c r="D43" i="3"/>
  <c r="G42" i="3"/>
  <c r="H42" i="3" s="1"/>
  <c r="D42" i="3"/>
  <c r="G41" i="3"/>
  <c r="H41" i="3" s="1"/>
  <c r="D41" i="3"/>
  <c r="G40" i="3"/>
  <c r="H40" i="3" s="1"/>
  <c r="D40" i="3"/>
  <c r="G39" i="3"/>
  <c r="H39" i="3" s="1"/>
  <c r="D39" i="3"/>
  <c r="G36" i="3"/>
  <c r="H36" i="3" s="1"/>
  <c r="D36" i="3"/>
  <c r="G35" i="3"/>
  <c r="H35" i="3" s="1"/>
  <c r="D35" i="3"/>
  <c r="G34" i="3"/>
  <c r="H34" i="3" s="1"/>
  <c r="D34" i="3"/>
  <c r="G33" i="3"/>
  <c r="H33" i="3" s="1"/>
  <c r="D33" i="3"/>
  <c r="G32" i="3"/>
  <c r="H32" i="3" s="1"/>
  <c r="D32" i="3"/>
  <c r="G31" i="3"/>
  <c r="H31" i="3" s="1"/>
  <c r="D31" i="3"/>
  <c r="G30" i="3"/>
  <c r="H30" i="3" s="1"/>
  <c r="D30" i="3"/>
  <c r="G29" i="3"/>
  <c r="H29" i="3" s="1"/>
  <c r="D29" i="3"/>
  <c r="G26" i="3"/>
  <c r="H26" i="3" s="1"/>
  <c r="D26" i="3"/>
  <c r="G25" i="3"/>
  <c r="H25" i="3" s="1"/>
  <c r="D25" i="3"/>
  <c r="G24" i="3"/>
  <c r="H24" i="3" s="1"/>
  <c r="D24" i="3"/>
  <c r="G23" i="3"/>
  <c r="H23" i="3" s="1"/>
  <c r="D23" i="3"/>
  <c r="G22" i="3"/>
  <c r="H22" i="3" s="1"/>
  <c r="D22" i="3"/>
  <c r="G21" i="3"/>
  <c r="H21" i="3" s="1"/>
  <c r="D21" i="3"/>
  <c r="G20" i="3"/>
  <c r="H20" i="3" s="1"/>
  <c r="D20" i="3"/>
  <c r="G19" i="3"/>
  <c r="H19" i="3" s="1"/>
  <c r="D19" i="3"/>
  <c r="G18" i="3"/>
  <c r="H18" i="3" s="1"/>
  <c r="D18" i="3"/>
  <c r="G15" i="3"/>
  <c r="H15" i="3" s="1"/>
  <c r="D15" i="3"/>
  <c r="G14" i="3"/>
  <c r="H14" i="3" s="1"/>
  <c r="D14" i="3"/>
  <c r="G13" i="3"/>
  <c r="H13" i="3" s="1"/>
  <c r="D13" i="3"/>
  <c r="G12" i="3"/>
  <c r="H12" i="3" s="1"/>
  <c r="D12" i="3"/>
  <c r="G11" i="3"/>
  <c r="H11" i="3" s="1"/>
  <c r="D11" i="3"/>
  <c r="G10" i="3"/>
  <c r="H10" i="3" s="1"/>
  <c r="D10" i="3"/>
  <c r="G9" i="3"/>
  <c r="H9" i="3" s="1"/>
  <c r="D9" i="3"/>
  <c r="G8" i="3"/>
  <c r="H8" i="3" s="1"/>
  <c r="D8" i="3"/>
  <c r="G7" i="3"/>
  <c r="H7" i="3" s="1"/>
  <c r="D7" i="3"/>
</calcChain>
</file>

<file path=xl/sharedStrings.xml><?xml version="1.0" encoding="utf-8"?>
<sst xmlns="http://schemas.openxmlformats.org/spreadsheetml/2006/main" count="210" uniqueCount="152">
  <si>
    <t>Наименовае</t>
  </si>
  <si>
    <t>Тираж</t>
  </si>
  <si>
    <t xml:space="preserve">Учетная            цена </t>
  </si>
  <si>
    <t>Сумма</t>
  </si>
  <si>
    <t>Безопасность жизнедеятельности: учебник / Т. Ф. Михнюк РБ</t>
  </si>
  <si>
    <t>Генетика с основами биометрии : учеб.  пособие / А. Д. Шацкий, М. А. Шацкий РБ</t>
  </si>
  <si>
    <t>Как стать успешным родителем : пособие для педагогов учреждений общего среднего образования / Н. А. Окулич; под ред. М. П. Осиповой РБ</t>
  </si>
  <si>
    <t>Моделирование и оптимизация технологических процессов зерноперерабатывающей и хлебопекарной промышленности : учеб. пособие  / Ж. В. Кошак, А. Э. Кошак РБ</t>
  </si>
  <si>
    <t>Мониторинг земель : учебник / В. А.Свитин РБ</t>
  </si>
  <si>
    <t>Основы энергосбережения в сельскохозяйственном производстве : учеб. пособие / Г.Ф. Добыш [и др.].  РБ</t>
  </si>
  <si>
    <t>Педагогическое взаимодействие с семьей : пособие для педагогов учреждений общ. сред. образования / М. П. Осипова, Е. Д. Осипов РБ</t>
  </si>
  <si>
    <t>Птицеводство. Лабораторный практикум: учеб. пособие/ В. П. Кравцевич РБ</t>
  </si>
  <si>
    <t>Технологические основы растениеводства. Практикум : учеб. пособие / И. П. Козловская [и др.]; под ред. И. П. Козловской РБ</t>
  </si>
  <si>
    <t>Экономика и управление инновациями: учеб. пособие / В. И. Кудашов РБ</t>
  </si>
  <si>
    <t>Экономическое воспитание младших школьников : пособие для педагогов учреждений общего среднего образования / И. А. Мельничук; под ред. М. П. Осиповой РБ</t>
  </si>
  <si>
    <t>Итого по 2015 году</t>
  </si>
  <si>
    <t>Коммерческая деятельность в АПК : учеб. пособие для студентов высших учебных заведений по специальностям «Коммерческая деятельность», «Маркетинг» / В.В. Васильев РБ</t>
  </si>
  <si>
    <t>Межхозяйственное землеустройство : учеб. пособие для студентов высших учебных заведений по специальностям «Землеустройство» и «Земельный кадастр» / С.М. Комлева РБ</t>
  </si>
  <si>
    <t>Механика : учеб. пособие / Г. П. Тариков, А. Т. Бельский, В. В.  Комраков РБ</t>
  </si>
  <si>
    <t>Овощеводство. Лабораторный практикум: учеб. пособие / А. П. Гордеева, М. В. Царёва, Е. И. Сарвиро; под ред. А. П. Гордеевой РБ</t>
  </si>
  <si>
    <t>Организация сельскохозяйственного производства :  учеб. пособие / Н. С. Яковчик, Н. Н. Котковец, П. И. Малихтарович; под общ. ред. проф. Н. С. Яковчика РБ</t>
  </si>
  <si>
    <t>Теоретическая механика. Решение задач : учеб. пособие / А. В. Чигарев, Ю. В. Чигарев, И. С. Крук РБ</t>
  </si>
  <si>
    <t>Техническое обеспечение животноводства. Курсовое и дипломное проектирование : учеб. пособие / Д. Ф. Кольга [и др.]. РБ</t>
  </si>
  <si>
    <t>Технологии производства и реализации пищевой продукции : учеб. пособие / А. А. Бренч [и др.].  РБ</t>
  </si>
  <si>
    <t>Кормление птиц : учеб. пособие / Н. А. Шарейко,  В. И. Фисинин, И. А. Егоров РБ</t>
  </si>
  <si>
    <t>Итого по 2016 году</t>
  </si>
  <si>
    <t>Болезни птиц : учеб. пособие / А. И. Ятусевич [и др.] ; под общ. ред. А. И. Ятусевича и В. А. Герасимчика РБ</t>
  </si>
  <si>
    <t>Болезни рыб и пчел : учебное пособие / В. А. Герасимчик, Е. Ф. Садовникова РБ</t>
  </si>
  <si>
    <t>Ветеринарная санитария. Практикум: учебное пособие / Д. Г. Готовский РБ</t>
  </si>
  <si>
    <t>Зоология : учебник / А. И. Ятусевич [и др.]. РБ</t>
  </si>
  <si>
    <t>Мелиорация и рекультивация  земель  :  учебник  / Т. Д. Лагун РБ</t>
  </si>
  <si>
    <t>Орошаемое плодоовощеводство : учеб. пособие / А. П. Лихацевич, М. Г. Голченко ; под ред. А. П. Лихацевича РБ</t>
  </si>
  <si>
    <t>Основы зоотехнии : учебник  / В. К. Пестис [и др.]; под ред. П. П. Ракецкого РБ</t>
  </si>
  <si>
    <t>Основы научных исследований в управлении земельными ресурсами : учеб. пособие / В. А. Свитин РБ</t>
  </si>
  <si>
    <t>Технологии и механизация в пчеловодстве : учеб. пособие / В. К. Пестис [и др.]. РБ</t>
  </si>
  <si>
    <t>Физиология и биохимия растений. Лабораторный практикум : учебное пособие / С. А. Тарасенко, Е. И. Дорошкевич РБ</t>
  </si>
  <si>
    <t>Итого по 2017 году</t>
  </si>
  <si>
    <t>Архитектура интеллектуальных систем : учеб. пособие / А. В. Гулай, В. М. Зайцев РБ</t>
  </si>
  <si>
    <t>Materials science (Материаловедение) на англ. яз: учеб. пособие / В.А. Струк [и др.]. РБ</t>
  </si>
  <si>
    <t>Механизация приготовления кормов : учеб. пособие / А. В. Китун, В. И. Передня. Н. Н. Романюк РБ</t>
  </si>
  <si>
    <t>Овощеводство : учеб. пособие / В. В. Скорина РБ</t>
  </si>
  <si>
    <t>Основы экологии. Практикум : учеб. пособие / И. П. Козловская, С. И. Коврик, Т. В. Никонович РБ</t>
  </si>
  <si>
    <t>Пряно-ароматические и эфирномасличные культуры. Лабораторный практикум : учеб. пособие / Вл. В. Скорина, В. В. Скорина РБ</t>
  </si>
  <si>
    <t>Пряно-ароматические и эфирномасличные культуры: учеб. пособие / В. В. Скорина, В. Н. Прохоров РБ</t>
  </si>
  <si>
    <t>Сельскохозяйственная экотоксикология. Лабораторный практикум : учеб. пособие  / Т. В. Никонович, М. О. Моисеева, М. М. Федоряк РБ</t>
  </si>
  <si>
    <t>Средства специфической профилактики инфекционных болезней крупного рогатого скота и свиней : практ. пособие / П. А. Красочко [и др.]; научн. ред. докт. вет. наук, докт. биолог. наук, проф. П. А. Красочко  РБ</t>
  </si>
  <si>
    <t>Экологические основы ведения сельскохозяйственного производства. Практикум: учеб. пособие / Е. Б. Лосевич [и др.] РБ</t>
  </si>
  <si>
    <t>Итого по 2018 году:</t>
  </si>
  <si>
    <t>Английский язык = English : учебное пособие / Ю. В. Маслов, Г. М. Белоглядова РБ</t>
  </si>
  <si>
    <t>Ветеринарная санитария : учебное пособие / Д. Г. Готовский РБ</t>
  </si>
  <si>
    <t>Информационные и сетевые технологии АСУ ТП АЭС : учебное пособие  / М. В. Комар РБ</t>
  </si>
  <si>
    <t>История социальной педагогики : учебник / А. П. Орлова, Н. Ю. Андрущенко; под ред. А. П. Орловой РБ</t>
  </si>
  <si>
    <t>Пушное звероводство и кролиководство. Практикум : учебное пособие / С. В. Юращик РБ</t>
  </si>
  <si>
    <t>Теория резания: учебное пособие / Н. Н. Попок РБ</t>
  </si>
  <si>
    <t>Технологии производства продукции животноводства : практикум : учебное пособие / П. П. Ракецкий, И. Н. Казаровец, П. В. Пестис; под общ. ред. П. П. Ракецкого РБ</t>
  </si>
  <si>
    <t>Технология строительного производства : учебное пособие / В. Н. Черноиван, С. Н. Леонович, Н. В. Черноиван РБ</t>
  </si>
  <si>
    <t>Французский язык = Le Français : учебное пособие / Л. Е. Левонюк РБ</t>
  </si>
  <si>
    <t>Французский язык = Le Français : учебное пособие / О. А. Козлова РБ</t>
  </si>
  <si>
    <t>Электричество и магнетизм. Сборник задач : учебное пособие / П. Г. Кужир, Н. П. Юркевич, Г. К. Савчук.  РБ</t>
  </si>
  <si>
    <t>Электронные системы и устройства сельскохозяйственных машин : учебное пособие / А. В. Клочков [и др.]. РБ</t>
  </si>
  <si>
    <t>Итого по 2019 году:</t>
  </si>
  <si>
    <t>Агрохимия: лабораторный практикум : учеб. пособие для студентов учреждений высшего обрзования по агрономическим специальностям / И. Р. Вильдфлуш [и др.]; под ред. И. Р. Вильдфлуша РБ</t>
  </si>
  <si>
    <t>Беларуская мова.Прафесійная лексіка.Экалагічны профіль:вучэб.дапам./ М.М. Круталевіч  [і інш.];пад рэд. М.М. Круталевіча РБ</t>
  </si>
  <si>
    <t>Кормление и содержание собак, кошек, зоопарковых животных и птиц / В. А. Медведский [и др.] РБ</t>
  </si>
  <si>
    <t>Методика преподавания физики : учебное пособие : в 2 ч. Ч. 1 / Т. Ю. Герасимова, В. М. Кротов РБ</t>
  </si>
  <si>
    <t>Пчеловодство: учеб. пособие/В.К. Пестис [и др.]; под ред. В.К. Пестиса РБ</t>
  </si>
  <si>
    <t>Технологии производства и переработки продукции животноводства: практикум : учебное пособие / М. В. Шалак [и др.]. РБ</t>
  </si>
  <si>
    <t>Хранение и переработка продукции животноводства. Лабораторный практикум : учебное пособие / М. С. Шашков, М. И. Муравьёва РБ</t>
  </si>
  <si>
    <t>Электричество и магнетизм. Задачи : учебное пособие / А. В. Демидчик РБ</t>
  </si>
  <si>
    <t>Итого по 2020 году:</t>
  </si>
  <si>
    <t>Мировые финансы : учебное пособие / И. Н. Жук [и др.] РБ</t>
  </si>
  <si>
    <t>Генетика : Лабораторный практикум : учебное пособие /Е. К. Живлюк, Р. К. Янкелевич РБ</t>
  </si>
  <si>
    <t>Итого по 2021 году:</t>
  </si>
  <si>
    <t>Сожженные деревни Белоруссии, 1941–1944 : Документы и материалы /сост. Н. В. Кириллова [и др.] РБ</t>
  </si>
  <si>
    <t>Пчеловодство. Практикум: учебное пособие/В.И. Трухачев, В.К. Пестис, В.К. Лебедев [и др.] РБ</t>
  </si>
  <si>
    <t xml:space="preserve">Технологии возделывания сельскохозяйственных культур на мелиорированных торфяно-болотных почвах: учебное пособие/ М.П.Андрусевич, И.А.Шаганов,С.К. Михайлова, О.С. Корзун РБ </t>
  </si>
  <si>
    <t>Итого по 2022 году:</t>
  </si>
  <si>
    <t>Обучение пению детей дошкольного возраста в учреждении дошкольного образования : пособие для педагогических работников учреждений дошкольного образования с белорусским и русским языками обучения / авт. метод. аппарата, сост.: Е. В. Казановская, Н. А. Чайковская ; под ред. Е. В. Казановской РБ</t>
  </si>
  <si>
    <t>Молочное дело : учеб. пособие для студентов 
учреждений высш. образования по специальности «Зоотехния» / М. М. Карпеня, В. И.  Шляхтунов, В. Н. Подрез РБ</t>
  </si>
  <si>
    <t>Латинский язык: учебник для студентов учреждений высшего 
образования по специальностям «Ветеринарная медицина», «Ветеринарная фармация», «Ветеринарная санитария и экспертиза» / Воронова Г. П., Елисеева Т. С., Агафонова О. В. — 2-е изд., пере раб. и доп. РБ</t>
  </si>
  <si>
    <t>Бухгалтерский учет и аудит : учебник / А. С. Чечеткин, С. А. Чечеткин. РБ</t>
  </si>
  <si>
    <t>Ветеринарно-санитарная экспертиза и технология производства продуктов животноводства. Практикум : учебное пособие / Д. Г. Готовский [и др.] ; под общ. ред. Д. Г. Готовского, М. П. Бабиной РБ</t>
  </si>
  <si>
    <t>Особенности кормления сельскохозяйственных птиц/Капитонова Е.А.</t>
  </si>
  <si>
    <t>Вскрытие и патоморфологическая диагностика болезней 
животных/В.С. Прудников и [др.]</t>
  </si>
  <si>
    <t>Физика. Практикум по решению задач: учебное 
пособие/И.Р. Гулаков, А.О. Зеневич, Ж.П. Лагутина; под ред. И.Р. Гулакова. – 2-е изд., доп. и перераб.</t>
  </si>
  <si>
    <t>Агрохимия : учебник / И. Р. Вильдфлуш [и др.] ; под редакцией И. Р. Вильдфлуша РБ</t>
  </si>
  <si>
    <t>Цитология : учебное пособие / М. Н. Авраменко, Г. И. Витко РБ</t>
  </si>
  <si>
    <t>Генетика популяций : учебное пособие / Г. И. Витко РБ</t>
  </si>
  <si>
    <t>Итого по 2023 году:</t>
  </si>
  <si>
    <t>Память наша – их бессмертие / М. К. Дятлов ; под. общ. ред. Н. И. Гавриченко РБ</t>
  </si>
  <si>
    <t>Информационные системы в экономике : пособие / Т. Ф. Старовойтова РБ</t>
  </si>
  <si>
    <t>Клиническая диагностика болезней животных : учебник  / Ю. К. Ковалёнок [и др.] ; под ред. Ю. К. Ковалёнка. – 2-е изд. РБ</t>
  </si>
  <si>
    <t>Русский язык в 11 классе : учеб.-метод. пособие для учителей учреждений общего среднего образования с белорусским и русским языками обучения/ Е. Е. Долбик, Ф. М. Литвинко, Т. В. Шиманович, И. В. Гальвина РБ</t>
  </si>
  <si>
    <t>Селекция и сортоведение : учебное пособие / Г. И. Витко РБ</t>
  </si>
  <si>
    <t>Инфекционные болезни животных: особенности, диагностика, профилактика и ликвидация / В. В. Максимович РБ</t>
  </si>
  <si>
    <t>Охрана труда в металлургии: учебное пособие / А. М. Лазаренков РБ</t>
  </si>
  <si>
    <t>Ветеринарно-санитарный контроль на продовольственных рынках. Практикум : учебное  пособие / Д. Г. Готовский [и др.] ; под общ. ред. Д. Г. Готовского РБ</t>
  </si>
  <si>
    <t>Утренняя гимнастика во второй младшей группе воспитанников учреждения дошкольного образования  :  (от 3 до 4 лет)  : пособие для пед. работников учреждений дошк. образования с рус.  яз.  обучения  /  М.  С.  Мельникова РБ</t>
  </si>
  <si>
    <t>Беларуская літаратура ў 5 класе : вучэб.-метад. дапам. для настаўнікаў устаноў адукацыі, якія рэалізуюць адука цыйныя праграмы агул. сярэд. адукацыі з беларус. і рус. мовамі навучання і выхавання / В. У. Праскаловіч, Т. У. Логінава, М. В. Жуковіч ; пад рэд. В. У. Праскаловіч РБ</t>
  </si>
  <si>
    <t>Итого по 2024 году:</t>
  </si>
  <si>
    <t>Сельскохозяйственная экотоксикология : учеб. пособие  / А. В. Кильчевский [и др.] ; под ред. А. В. Кильчевского РБ</t>
  </si>
  <si>
    <t>Технологическое оборудование молочной отрасли: учебное пособие / Г. Е. Раицкий, И. С. Леонович РБ</t>
  </si>
  <si>
    <t>Убийцы Хатыни: 118-й украинский батальон охранной полиции в Белоруссии, 1943–1944 гг. : сборник документов / сост.: В. Д. Селеменев[и др.]; ред. коллегия: В. Д. Селеменев (руководитель) [и др.] РБ</t>
  </si>
  <si>
    <t>Физкультурные занятия в средней группе воспитанников учреждения дошкольного образования (от 4 до 5 лет) : учеб.-метод. пособие для педагогических работников учреж дений образования, реализующих образовательную программу дошк. образования с рус. яз. обучения и воспитания / В. Н. Шебеко РБ</t>
  </si>
  <si>
    <t>Свиноводство: практикум : учеб. пособие / А. В. Соляник [и др.] ; под ред. А. В. Соляника. — 3-е изд., доп. и перераб. РБ</t>
  </si>
  <si>
    <t>Заводы</t>
  </si>
  <si>
    <t>% реал.</t>
  </si>
  <si>
    <t>Сельскохозяйственные мелиорации : учебное пособие / В. И. Желязко, В. В. Копытовский, И. А. Левшунов РБ</t>
  </si>
  <si>
    <t>Технология переработки продукции животноводства. Лабораторный практикум : учебное пособие /  М. С. Шашков. М.И. Муравьева РБ</t>
  </si>
  <si>
    <t>Фарміраванне  вобразных  уяўленняў  у  вучняў  8–9  класаў пры вывучэнні гісторыі Беларусі  : дапам. для настаўнікаў устаноў агул. сярэд. адукацыі з беларус. і рус. мовамі навучання / Г. Э. Давідоўская РБ,</t>
  </si>
  <si>
    <t>Почвы Беларуси: учебное пособие/Персикова Т.Ф. РБ</t>
  </si>
  <si>
    <t>Физиология животных : учебное пособие / М. Г. Величко РБ</t>
  </si>
  <si>
    <t>Вскрытие и патоморфологическая диагностика
 болезней животных</t>
  </si>
  <si>
    <t>Анатомия человека Ч1/Г.М.Броновицкая, Л.А.Лойко</t>
  </si>
  <si>
    <t>Почвоведение : учебное пособие / О. В. Мурзова, Т. Ф. Персикова, Е. Ф. Валейша [и др.]. РБ</t>
  </si>
  <si>
    <t>Петушок и бобовое зёрнышко : русская народная сказка. РБ</t>
  </si>
  <si>
    <t>Разработка и производство биологических препаратов для профилактики 
инфекционных болезней животных в Беларуси. В 2 частях. Часть 1. Общие вопросы разработки и производства биопрепаратов / П. А. Красочко, П. П. Красочко, В. А. Машеро [и др.]; под общ. ред. П. А. Красочко РБ</t>
  </si>
  <si>
    <t>Разработка и производство биологических препаратов для профилактики 
инфекционных болезней животных в Беларуси. В 2 частях. Часть 2. Частные вопросы разработки и производства биопрепаратов / П. А. Красочко, П. П. Красочко, В. А. Машеро [и др.]; под общ. ред. П. А. Красочко РБ</t>
  </si>
  <si>
    <t>Цифровые технологии в животноводстве. Практикум : учебное пособие / А. В. Соляник, В. В. Соляник, С. В. Соляник [и др.]. РБ</t>
  </si>
  <si>
    <t>Цифровые технологии в животноводстве : учебное пособие /А. В. Соляник, В. В. Соляник, С. В. Соляник [и др.]. РБ</t>
  </si>
  <si>
    <t>Остаток 01.01.25</t>
  </si>
  <si>
    <t>Реал с начала 2025 года</t>
  </si>
  <si>
    <t>Информационные системы в экономике : пособие / Т. Ф. Старовойтова РБ, 2-е издание</t>
  </si>
  <si>
    <t>Итого по 2025 году:</t>
  </si>
  <si>
    <t xml:space="preserve">      Приложение №1</t>
  </si>
  <si>
    <t>Сводная таблица книжной продукции для проведения распродажи</t>
  </si>
  <si>
    <t>Наименование с автором</t>
  </si>
  <si>
    <t>Цена без НДС 
(бел.руб.)</t>
  </si>
  <si>
    <t>Цена с НДС (бел.руб.)</t>
  </si>
  <si>
    <t>Год
издания</t>
  </si>
  <si>
    <t>Размер скидки %</t>
  </si>
  <si>
    <t>2015 год</t>
  </si>
  <si>
    <t>2016 год</t>
  </si>
  <si>
    <t>2017 год</t>
  </si>
  <si>
    <t>2018 год</t>
  </si>
  <si>
    <t>2019 год</t>
  </si>
  <si>
    <t>2020 год</t>
  </si>
  <si>
    <t>Пчеловодство: учеб. пособие/В.К. Пестис [и др.];  под ред. В.К. Пестиса РБ</t>
  </si>
  <si>
    <t>год издания</t>
  </si>
  <si>
    <t xml:space="preserve">% скидки </t>
  </si>
  <si>
    <t>2015-2017</t>
  </si>
  <si>
    <t>2018-2020</t>
  </si>
  <si>
    <t>Цена 1 экз. на дату проведения распродажи с учетом скидки без НДС (бел. руб.)</t>
  </si>
  <si>
    <t>Цена 1 экз. на дату проведения распродажи учетом скидки с  НДС (бел. руб.)</t>
  </si>
  <si>
    <t xml:space="preserve">
Текущий
остаток
06.11.2025</t>
  </si>
  <si>
    <t>Остаток книжной  продукции 06.11.2025</t>
  </si>
  <si>
    <t>Генетика. Практикум : учебное пособие / Е. В. Равков, Г. И. Витко РБ</t>
  </si>
  <si>
    <t>Уничтожить как можно больше... : латвийские
коллаборационистские формирования на территории Белоруссии, 1941–1944 гг. : сборник документов / Фонд «Историческая память»; редкол.: В. В. Симиндей (председатель) [и др.].; вступит. ст. : А. М. Литвин. РБ</t>
  </si>
  <si>
    <t>Охрана труда и пожарная безопасность : учебное пособие А. М. Лазаренков, Ю. Н. Фасевич ; под общ. ред. А. М. Лазаренкова. – 2-е изд., испр. и доп</t>
  </si>
  <si>
    <t>Технология промышленного свиноводства: учебное пособие/Л.А.Федоренкова, В.А. Дойлидов, В.П.Ятусевич; под общ.ред Л.А.Федоренковой. РБ</t>
  </si>
  <si>
    <t xml:space="preserve">Зоогигиена: учебное пособие/М.М.Карпеня, А.Н.Карташова, Н.А.Садомов [и др.].  Минск: ИВЦ Минфина, 2025.-431 с.
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</si>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</sst>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Times New Roman CYR"/>
      <family val="1"/>
      <charset val="204"/>
    </font>
    <font>
      <sz val="9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Times New Roman CYR"/>
      <charset val="204"/>
    </font>
    <font>
      <sz val="10"/>
      <color rgb="FF000000"/>
      <name val="Times New Roman"/>
      <family val="1"/>
      <charset val="204"/>
    </font>
    <font>
      <sz val="9"/>
      <name val="Times New Roman CYR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1" fillId="0" borderId="0"/>
  </cellStyleXfs>
  <cellXfs count="13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5" fillId="5" borderId="1" xfId="0" applyFont="1" applyFill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7" fillId="5" borderId="1" xfId="0" applyFont="1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6" fillId="5" borderId="0" xfId="0" applyFont="1" applyFill="1" applyAlignment="1">
      <alignment vertical="center"/>
    </xf>
    <xf numFmtId="0" fontId="6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left" wrapText="1"/>
    </xf>
    <xf numFmtId="0" fontId="0" fillId="5" borderId="1" xfId="0" applyFill="1" applyBorder="1"/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6" fillId="5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wrapText="1"/>
    </xf>
    <xf numFmtId="3" fontId="10" fillId="0" borderId="1" xfId="0" applyNumberFormat="1" applyFont="1" applyBorder="1"/>
    <xf numFmtId="3" fontId="11" fillId="0" borderId="1" xfId="0" applyNumberFormat="1" applyFont="1" applyBorder="1"/>
    <xf numFmtId="3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/>
    <xf numFmtId="3" fontId="10" fillId="0" borderId="1" xfId="0" applyNumberFormat="1" applyFont="1" applyFill="1" applyBorder="1"/>
    <xf numFmtId="4" fontId="14" fillId="0" borderId="1" xfId="0" applyNumberFormat="1" applyFont="1" applyBorder="1"/>
    <xf numFmtId="2" fontId="12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2" fontId="10" fillId="0" borderId="1" xfId="0" applyNumberFormat="1" applyFont="1" applyBorder="1" applyAlignment="1">
      <alignment horizontal="right"/>
    </xf>
    <xf numFmtId="3" fontId="12" fillId="3" borderId="1" xfId="0" applyNumberFormat="1" applyFont="1" applyFill="1" applyBorder="1"/>
    <xf numFmtId="3" fontId="14" fillId="0" borderId="1" xfId="0" applyNumberFormat="1" applyFont="1" applyBorder="1"/>
    <xf numFmtId="2" fontId="14" fillId="0" borderId="1" xfId="0" applyNumberFormat="1" applyFont="1" applyBorder="1" applyAlignment="1">
      <alignment horizontal="right"/>
    </xf>
    <xf numFmtId="3" fontId="14" fillId="5" borderId="1" xfId="0" applyNumberFormat="1" applyFont="1" applyFill="1" applyBorder="1"/>
    <xf numFmtId="3" fontId="14" fillId="3" borderId="1" xfId="0" applyNumberFormat="1" applyFont="1" applyFill="1" applyBorder="1"/>
    <xf numFmtId="4" fontId="14" fillId="5" borderId="1" xfId="0" applyNumberFormat="1" applyFont="1" applyFill="1" applyBorder="1"/>
    <xf numFmtId="2" fontId="14" fillId="5" borderId="1" xfId="0" applyNumberFormat="1" applyFont="1" applyFill="1" applyBorder="1"/>
    <xf numFmtId="3" fontId="15" fillId="3" borderId="1" xfId="0" applyNumberFormat="1" applyFont="1" applyFill="1" applyBorder="1"/>
    <xf numFmtId="2" fontId="12" fillId="5" borderId="1" xfId="0" applyNumberFormat="1" applyFont="1" applyFill="1" applyBorder="1"/>
    <xf numFmtId="0" fontId="14" fillId="0" borderId="0" xfId="0" applyFont="1"/>
    <xf numFmtId="3" fontId="14" fillId="0" borderId="1" xfId="0" applyNumberFormat="1" applyFont="1" applyFill="1" applyBorder="1"/>
    <xf numFmtId="164" fontId="12" fillId="0" borderId="1" xfId="0" applyNumberFormat="1" applyFont="1" applyBorder="1"/>
    <xf numFmtId="164" fontId="14" fillId="5" borderId="1" xfId="0" applyNumberFormat="1" applyFont="1" applyFill="1" applyBorder="1"/>
    <xf numFmtId="164" fontId="12" fillId="5" borderId="1" xfId="0" applyNumberFormat="1" applyFont="1" applyFill="1" applyBorder="1"/>
    <xf numFmtId="2" fontId="16" fillId="5" borderId="1" xfId="0" applyNumberFormat="1" applyFont="1" applyFill="1" applyBorder="1"/>
    <xf numFmtId="0" fontId="14" fillId="5" borderId="1" xfId="0" applyFont="1" applyFill="1" applyBorder="1" applyAlignment="1">
      <alignment horizontal="right"/>
    </xf>
    <xf numFmtId="3" fontId="15" fillId="5" borderId="1" xfId="0" applyNumberFormat="1" applyFont="1" applyFill="1" applyBorder="1" applyAlignment="1">
      <alignment horizontal="right"/>
    </xf>
    <xf numFmtId="0" fontId="14" fillId="5" borderId="1" xfId="0" applyFont="1" applyFill="1" applyBorder="1"/>
    <xf numFmtId="2" fontId="14" fillId="0" borderId="1" xfId="0" applyNumberFormat="1" applyFont="1" applyBorder="1"/>
    <xf numFmtId="2" fontId="12" fillId="0" borderId="1" xfId="0" applyNumberFormat="1" applyFont="1" applyBorder="1" applyAlignment="1"/>
    <xf numFmtId="2" fontId="14" fillId="0" borderId="1" xfId="0" applyNumberFormat="1" applyFont="1" applyBorder="1" applyAlignment="1"/>
    <xf numFmtId="2" fontId="14" fillId="0" borderId="1" xfId="0" applyNumberFormat="1" applyFont="1" applyBorder="1" applyAlignment="1">
      <alignment horizontal="center" vertical="center"/>
    </xf>
    <xf numFmtId="2" fontId="14" fillId="5" borderId="1" xfId="0" applyNumberFormat="1" applyFont="1" applyFill="1" applyBorder="1" applyAlignment="1">
      <alignment horizontal="right"/>
    </xf>
    <xf numFmtId="2" fontId="16" fillId="5" borderId="1" xfId="0" applyNumberFormat="1" applyFont="1" applyFill="1" applyBorder="1" applyAlignment="1">
      <alignment horizontal="right"/>
    </xf>
    <xf numFmtId="2" fontId="16" fillId="0" borderId="1" xfId="0" applyNumberFormat="1" applyFont="1" applyFill="1" applyBorder="1" applyAlignment="1"/>
    <xf numFmtId="2" fontId="16" fillId="0" borderId="1" xfId="0" applyNumberFormat="1" applyFont="1" applyBorder="1" applyAlignment="1">
      <alignment horizontal="right"/>
    </xf>
    <xf numFmtId="1" fontId="16" fillId="5" borderId="1" xfId="0" applyNumberFormat="1" applyFont="1" applyFill="1" applyBorder="1" applyAlignment="1">
      <alignment horizontal="right"/>
    </xf>
    <xf numFmtId="1" fontId="16" fillId="0" borderId="1" xfId="0" applyNumberFormat="1" applyFont="1" applyBorder="1" applyAlignment="1">
      <alignment horizontal="right"/>
    </xf>
    <xf numFmtId="1" fontId="14" fillId="5" borderId="1" xfId="0" applyNumberFormat="1" applyFont="1" applyFill="1" applyBorder="1"/>
    <xf numFmtId="1" fontId="16" fillId="5" borderId="1" xfId="0" applyNumberFormat="1" applyFont="1" applyFill="1" applyBorder="1"/>
    <xf numFmtId="1" fontId="16" fillId="3" borderId="1" xfId="0" applyNumberFormat="1" applyFont="1" applyFill="1" applyBorder="1" applyAlignment="1">
      <alignment horizontal="right"/>
    </xf>
    <xf numFmtId="1" fontId="14" fillId="0" borderId="1" xfId="0" applyNumberFormat="1" applyFont="1" applyFill="1" applyBorder="1"/>
    <xf numFmtId="1" fontId="16" fillId="6" borderId="1" xfId="0" applyNumberFormat="1" applyFont="1" applyFill="1" applyBorder="1" applyAlignment="1">
      <alignment horizontal="right"/>
    </xf>
    <xf numFmtId="1" fontId="14" fillId="3" borderId="1" xfId="0" applyNumberFormat="1" applyFont="1" applyFill="1" applyBorder="1"/>
    <xf numFmtId="1" fontId="16" fillId="3" borderId="1" xfId="0" applyNumberFormat="1" applyFont="1" applyFill="1" applyBorder="1"/>
    <xf numFmtId="3" fontId="10" fillId="7" borderId="1" xfId="0" applyNumberFormat="1" applyFont="1" applyFill="1" applyBorder="1"/>
    <xf numFmtId="3" fontId="14" fillId="7" borderId="1" xfId="0" applyNumberFormat="1" applyFont="1" applyFill="1" applyBorder="1"/>
    <xf numFmtId="1" fontId="16" fillId="7" borderId="1" xfId="0" applyNumberFormat="1" applyFont="1" applyFill="1" applyBorder="1"/>
    <xf numFmtId="0" fontId="17" fillId="5" borderId="1" xfId="0" applyFont="1" applyFill="1" applyBorder="1" applyAlignment="1">
      <alignment wrapText="1"/>
    </xf>
    <xf numFmtId="3" fontId="13" fillId="4" borderId="2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wrapText="1"/>
    </xf>
    <xf numFmtId="0" fontId="19" fillId="5" borderId="1" xfId="0" applyFont="1" applyFill="1" applyBorder="1" applyAlignment="1">
      <alignment vertical="center" wrapText="1"/>
    </xf>
    <xf numFmtId="0" fontId="20" fillId="5" borderId="1" xfId="0" applyFont="1" applyFill="1" applyBorder="1" applyAlignment="1">
      <alignment vertical="center" wrapText="1"/>
    </xf>
    <xf numFmtId="3" fontId="12" fillId="0" borderId="1" xfId="0" applyNumberFormat="1" applyFont="1" applyFill="1" applyBorder="1"/>
    <xf numFmtId="3" fontId="15" fillId="0" borderId="1" xfId="0" applyNumberFormat="1" applyFont="1" applyFill="1" applyBorder="1"/>
    <xf numFmtId="0" fontId="21" fillId="0" borderId="0" xfId="1"/>
    <xf numFmtId="0" fontId="6" fillId="0" borderId="0" xfId="1" applyFont="1" applyFill="1"/>
    <xf numFmtId="0" fontId="21" fillId="0" borderId="0" xfId="1" applyFill="1"/>
    <xf numFmtId="0" fontId="21" fillId="0" borderId="0" xfId="1" applyFill="1" applyBorder="1"/>
    <xf numFmtId="0" fontId="23" fillId="0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textRotation="90" wrapText="1"/>
    </xf>
    <xf numFmtId="0" fontId="20" fillId="0" borderId="2" xfId="1" applyFont="1" applyFill="1" applyBorder="1" applyAlignment="1">
      <alignment horizontal="center" vertical="center" textRotation="90" wrapText="1"/>
    </xf>
    <xf numFmtId="0" fontId="20" fillId="0" borderId="1" xfId="1" applyFont="1" applyFill="1" applyBorder="1" applyAlignment="1">
      <alignment textRotation="90" wrapText="1"/>
    </xf>
    <xf numFmtId="0" fontId="23" fillId="0" borderId="1" xfId="1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/>
    <xf numFmtId="0" fontId="6" fillId="0" borderId="1" xfId="1" applyFont="1" applyFill="1" applyBorder="1" applyAlignment="1"/>
    <xf numFmtId="0" fontId="6" fillId="0" borderId="1" xfId="1" applyFont="1" applyBorder="1"/>
    <xf numFmtId="0" fontId="6" fillId="0" borderId="2" xfId="1" applyFont="1" applyFill="1" applyBorder="1"/>
    <xf numFmtId="0" fontId="6" fillId="5" borderId="1" xfId="1" applyFont="1" applyFill="1" applyBorder="1" applyAlignment="1">
      <alignment horizontal="left" wrapText="1"/>
    </xf>
    <xf numFmtId="0" fontId="6" fillId="0" borderId="1" xfId="1" applyFont="1" applyFill="1" applyBorder="1" applyAlignment="1">
      <alignment horizontal="right"/>
    </xf>
    <xf numFmtId="2" fontId="6" fillId="0" borderId="1" xfId="1" applyNumberFormat="1" applyFont="1" applyFill="1" applyBorder="1"/>
    <xf numFmtId="0" fontId="6" fillId="5" borderId="1" xfId="1" applyFont="1" applyFill="1" applyBorder="1" applyAlignment="1">
      <alignment wrapText="1"/>
    </xf>
    <xf numFmtId="0" fontId="6" fillId="0" borderId="1" xfId="1" applyFont="1" applyFill="1" applyBorder="1"/>
    <xf numFmtId="0" fontId="6" fillId="0" borderId="1" xfId="1" applyFont="1" applyBorder="1" applyAlignment="1">
      <alignment horizontal="left" wrapText="1"/>
    </xf>
    <xf numFmtId="164" fontId="6" fillId="0" borderId="1" xfId="1" applyNumberFormat="1" applyFont="1" applyFill="1" applyBorder="1" applyAlignment="1"/>
    <xf numFmtId="0" fontId="8" fillId="5" borderId="1" xfId="1" applyFont="1" applyFill="1" applyBorder="1" applyAlignment="1">
      <alignment wrapText="1"/>
    </xf>
    <xf numFmtId="0" fontId="6" fillId="5" borderId="1" xfId="1" applyFont="1" applyFill="1" applyBorder="1" applyAlignment="1">
      <alignment vertical="center" wrapText="1"/>
    </xf>
    <xf numFmtId="164" fontId="21" fillId="0" borderId="0" xfId="1" applyNumberFormat="1" applyFill="1"/>
    <xf numFmtId="0" fontId="24" fillId="0" borderId="3" xfId="0" applyFont="1" applyBorder="1" applyAlignment="1">
      <alignment horizontal="justify" vertical="center" wrapText="1"/>
    </xf>
    <xf numFmtId="0" fontId="24" fillId="0" borderId="4" xfId="0" applyFont="1" applyBorder="1" applyAlignment="1">
      <alignment horizontal="justify" vertical="center" wrapText="1"/>
    </xf>
    <xf numFmtId="0" fontId="24" fillId="0" borderId="5" xfId="0" applyFont="1" applyBorder="1" applyAlignment="1">
      <alignment horizontal="justify" vertical="center" wrapText="1"/>
    </xf>
    <xf numFmtId="0" fontId="24" fillId="0" borderId="6" xfId="0" applyFont="1" applyBorder="1" applyAlignment="1">
      <alignment horizontal="justify" vertical="center" wrapText="1"/>
    </xf>
    <xf numFmtId="3" fontId="13" fillId="8" borderId="1" xfId="0" applyNumberFormat="1" applyFont="1" applyFill="1" applyBorder="1" applyAlignment="1">
      <alignment horizontal="center" vertical="center" wrapText="1"/>
    </xf>
    <xf numFmtId="3" fontId="10" fillId="9" borderId="1" xfId="0" applyNumberFormat="1" applyFont="1" applyFill="1" applyBorder="1" applyAlignment="1"/>
    <xf numFmtId="3" fontId="10" fillId="9" borderId="1" xfId="0" applyNumberFormat="1" applyFont="1" applyFill="1" applyBorder="1"/>
    <xf numFmtId="3" fontId="12" fillId="9" borderId="1" xfId="0" applyNumberFormat="1" applyFont="1" applyFill="1" applyBorder="1"/>
    <xf numFmtId="3" fontId="14" fillId="9" borderId="1" xfId="0" applyNumberFormat="1" applyFont="1" applyFill="1" applyBorder="1"/>
    <xf numFmtId="3" fontId="15" fillId="9" borderId="1" xfId="0" applyNumberFormat="1" applyFont="1" applyFill="1" applyBorder="1"/>
    <xf numFmtId="0" fontId="14" fillId="9" borderId="0" xfId="0" applyFont="1" applyFill="1"/>
    <xf numFmtId="1" fontId="16" fillId="9" borderId="1" xfId="0" applyNumberFormat="1" applyFont="1" applyFill="1" applyBorder="1" applyAlignment="1">
      <alignment horizontal="right"/>
    </xf>
    <xf numFmtId="0" fontId="25" fillId="0" borderId="1" xfId="0" applyFont="1" applyFill="1" applyBorder="1" applyAlignment="1">
      <alignment vertical="center" wrapText="1"/>
    </xf>
    <xf numFmtId="1" fontId="26" fillId="0" borderId="1" xfId="0" applyNumberFormat="1" applyFont="1" applyBorder="1" applyAlignment="1">
      <alignment horizontal="right"/>
    </xf>
    <xf numFmtId="1" fontId="26" fillId="9" borderId="1" xfId="0" applyNumberFormat="1" applyFont="1" applyFill="1" applyBorder="1" applyAlignment="1">
      <alignment horizontal="right"/>
    </xf>
    <xf numFmtId="1" fontId="26" fillId="3" borderId="1" xfId="0" applyNumberFormat="1" applyFont="1" applyFill="1" applyBorder="1" applyAlignment="1">
      <alignment horizontal="right"/>
    </xf>
    <xf numFmtId="1" fontId="26" fillId="0" borderId="1" xfId="0" applyNumberFormat="1" applyFont="1" applyFill="1" applyBorder="1"/>
    <xf numFmtId="1" fontId="26" fillId="7" borderId="1" xfId="0" applyNumberFormat="1" applyFont="1" applyFill="1" applyBorder="1"/>
    <xf numFmtId="2" fontId="26" fillId="0" borderId="1" xfId="0" applyNumberFormat="1" applyFont="1" applyBorder="1" applyAlignment="1">
      <alignment horizontal="right"/>
    </xf>
    <xf numFmtId="2" fontId="26" fillId="5" borderId="1" xfId="0" applyNumberFormat="1" applyFont="1" applyFill="1" applyBorder="1" applyAlignment="1">
      <alignment horizontal="right"/>
    </xf>
    <xf numFmtId="1" fontId="14" fillId="9" borderId="1" xfId="0" applyNumberFormat="1" applyFont="1" applyFill="1" applyBorder="1"/>
    <xf numFmtId="0" fontId="25" fillId="0" borderId="1" xfId="0" applyFont="1" applyFill="1" applyBorder="1" applyAlignment="1">
      <alignment wrapText="1"/>
    </xf>
    <xf numFmtId="1" fontId="26" fillId="5" borderId="1" xfId="0" applyNumberFormat="1" applyFont="1" applyFill="1" applyBorder="1" applyAlignment="1">
      <alignment horizontal="right"/>
    </xf>
    <xf numFmtId="1" fontId="26" fillId="6" borderId="1" xfId="0" applyNumberFormat="1" applyFont="1" applyFill="1" applyBorder="1" applyAlignment="1">
      <alignment horizontal="right"/>
    </xf>
    <xf numFmtId="1" fontId="16" fillId="9" borderId="1" xfId="0" applyNumberFormat="1" applyFont="1" applyFill="1" applyBorder="1"/>
    <xf numFmtId="164" fontId="15" fillId="5" borderId="1" xfId="0" applyNumberFormat="1" applyFont="1" applyFill="1" applyBorder="1" applyAlignment="1">
      <alignment horizontal="right"/>
    </xf>
    <xf numFmtId="0" fontId="14" fillId="5" borderId="1" xfId="0" applyFont="1" applyFill="1" applyBorder="1" applyAlignment="1"/>
    <xf numFmtId="4" fontId="6" fillId="0" borderId="1" xfId="0" applyNumberFormat="1" applyFont="1" applyBorder="1"/>
    <xf numFmtId="0" fontId="21" fillId="0" borderId="1" xfId="1" applyBorder="1"/>
    <xf numFmtId="0" fontId="6" fillId="5" borderId="1" xfId="0" applyFont="1" applyFill="1" applyBorder="1" applyAlignment="1">
      <alignment vertical="center"/>
    </xf>
    <xf numFmtId="0" fontId="6" fillId="0" borderId="0" xfId="1" applyFont="1"/>
    <xf numFmtId="0" fontId="23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wrapText="1"/>
    </xf>
    <xf numFmtId="4" fontId="18" fillId="5" borderId="1" xfId="0" applyNumberFormat="1" applyFont="1" applyFill="1" applyBorder="1"/>
    <xf numFmtId="0" fontId="21" fillId="0" borderId="2" xfId="1" applyBorder="1" applyAlignment="1">
      <alignment horizontal="right"/>
    </xf>
    <xf numFmtId="0" fontId="22" fillId="0" borderId="0" xfId="1" applyFont="1" applyAlignment="1">
      <alignment horizontal="center" vertical="center"/>
    </xf>
  </cellXfs>
  <cellStyles count="2">
    <cellStyle name="Обычный" xfId="0" builtinId="0"/>
    <cellStyle name="Обычный 2" xfId="1" xr:uid="{7B804D1D-F950-4489-AAC9-E2DA013231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322D3-4522-4490-BB25-E0D762812069}">
  <dimension ref="A1:AH79"/>
  <sheetViews>
    <sheetView tabSelected="1" view="pageBreakPreview" zoomScale="85" zoomScaleNormal="130" zoomScaleSheetLayoutView="85" workbookViewId="0">
      <selection activeCell="H74" sqref="H74"/>
    </sheetView>
  </sheetViews>
  <sheetFormatPr defaultRowHeight="13.2" x14ac:dyDescent="0.25"/>
  <cols>
    <col min="1" max="1" width="5.5546875" style="80" customWidth="1"/>
    <col min="2" max="2" width="48.44140625" style="80" customWidth="1"/>
    <col min="3" max="3" width="7.33203125" style="80" customWidth="1"/>
    <col min="4" max="4" width="6.88671875" style="80" customWidth="1"/>
    <col min="5" max="5" width="4.88671875" style="80" customWidth="1"/>
    <col min="6" max="6" width="5.33203125" style="82" customWidth="1"/>
    <col min="7" max="7" width="6.5546875" style="82" customWidth="1"/>
    <col min="8" max="8" width="7.77734375" style="82" customWidth="1"/>
    <col min="9" max="9" width="9.109375" style="82" customWidth="1"/>
    <col min="10" max="10" width="12.109375" style="82" bestFit="1" customWidth="1"/>
    <col min="11" max="34" width="9.109375" style="82" customWidth="1"/>
    <col min="35" max="253" width="8.88671875" style="80"/>
    <col min="254" max="254" width="6.33203125" style="80" customWidth="1"/>
    <col min="255" max="255" width="35.88671875" style="80" customWidth="1"/>
    <col min="256" max="256" width="7.33203125" style="80" customWidth="1"/>
    <col min="257" max="257" width="6.88671875" style="80" customWidth="1"/>
    <col min="258" max="258" width="4.88671875" style="80" customWidth="1"/>
    <col min="259" max="259" width="5.109375" style="80" customWidth="1"/>
    <col min="260" max="260" width="7.5546875" style="80" customWidth="1"/>
    <col min="261" max="261" width="5.33203125" style="80" customWidth="1"/>
    <col min="262" max="262" width="7.6640625" style="80" customWidth="1"/>
    <col min="263" max="263" width="8" style="80" customWidth="1"/>
    <col min="264" max="265" width="9.109375" style="80" customWidth="1"/>
    <col min="266" max="266" width="12.109375" style="80" bestFit="1" customWidth="1"/>
    <col min="267" max="290" width="9.109375" style="80" customWidth="1"/>
    <col min="291" max="509" width="8.88671875" style="80"/>
    <col min="510" max="510" width="6.33203125" style="80" customWidth="1"/>
    <col min="511" max="511" width="35.88671875" style="80" customWidth="1"/>
    <col min="512" max="512" width="7.33203125" style="80" customWidth="1"/>
    <col min="513" max="513" width="6.88671875" style="80" customWidth="1"/>
    <col min="514" max="514" width="4.88671875" style="80" customWidth="1"/>
    <col min="515" max="515" width="5.109375" style="80" customWidth="1"/>
    <col min="516" max="516" width="7.5546875" style="80" customWidth="1"/>
    <col min="517" max="517" width="5.33203125" style="80" customWidth="1"/>
    <col min="518" max="518" width="7.6640625" style="80" customWidth="1"/>
    <col min="519" max="519" width="8" style="80" customWidth="1"/>
    <col min="520" max="521" width="9.109375" style="80" customWidth="1"/>
    <col min="522" max="522" width="12.109375" style="80" bestFit="1" customWidth="1"/>
    <col min="523" max="546" width="9.109375" style="80" customWidth="1"/>
    <col min="547" max="765" width="8.88671875" style="80"/>
    <col min="766" max="766" width="6.33203125" style="80" customWidth="1"/>
    <col min="767" max="767" width="35.88671875" style="80" customWidth="1"/>
    <col min="768" max="768" width="7.33203125" style="80" customWidth="1"/>
    <col min="769" max="769" width="6.88671875" style="80" customWidth="1"/>
    <col min="770" max="770" width="4.88671875" style="80" customWidth="1"/>
    <col min="771" max="771" width="5.109375" style="80" customWidth="1"/>
    <col min="772" max="772" width="7.5546875" style="80" customWidth="1"/>
    <col min="773" max="773" width="5.33203125" style="80" customWidth="1"/>
    <col min="774" max="774" width="7.6640625" style="80" customWidth="1"/>
    <col min="775" max="775" width="8" style="80" customWidth="1"/>
    <col min="776" max="777" width="9.109375" style="80" customWidth="1"/>
    <col min="778" max="778" width="12.109375" style="80" bestFit="1" customWidth="1"/>
    <col min="779" max="802" width="9.109375" style="80" customWidth="1"/>
    <col min="803" max="1021" width="8.88671875" style="80"/>
    <col min="1022" max="1022" width="6.33203125" style="80" customWidth="1"/>
    <col min="1023" max="1023" width="35.88671875" style="80" customWidth="1"/>
    <col min="1024" max="1024" width="7.33203125" style="80" customWidth="1"/>
    <col min="1025" max="1025" width="6.88671875" style="80" customWidth="1"/>
    <col min="1026" max="1026" width="4.88671875" style="80" customWidth="1"/>
    <col min="1027" max="1027" width="5.109375" style="80" customWidth="1"/>
    <col min="1028" max="1028" width="7.5546875" style="80" customWidth="1"/>
    <col min="1029" max="1029" width="5.33203125" style="80" customWidth="1"/>
    <col min="1030" max="1030" width="7.6640625" style="80" customWidth="1"/>
    <col min="1031" max="1031" width="8" style="80" customWidth="1"/>
    <col min="1032" max="1033" width="9.109375" style="80" customWidth="1"/>
    <col min="1034" max="1034" width="12.109375" style="80" bestFit="1" customWidth="1"/>
    <col min="1035" max="1058" width="9.109375" style="80" customWidth="1"/>
    <col min="1059" max="1277" width="8.88671875" style="80"/>
    <col min="1278" max="1278" width="6.33203125" style="80" customWidth="1"/>
    <col min="1279" max="1279" width="35.88671875" style="80" customWidth="1"/>
    <col min="1280" max="1280" width="7.33203125" style="80" customWidth="1"/>
    <col min="1281" max="1281" width="6.88671875" style="80" customWidth="1"/>
    <col min="1282" max="1282" width="4.88671875" style="80" customWidth="1"/>
    <col min="1283" max="1283" width="5.109375" style="80" customWidth="1"/>
    <col min="1284" max="1284" width="7.5546875" style="80" customWidth="1"/>
    <col min="1285" max="1285" width="5.33203125" style="80" customWidth="1"/>
    <col min="1286" max="1286" width="7.6640625" style="80" customWidth="1"/>
    <col min="1287" max="1287" width="8" style="80" customWidth="1"/>
    <col min="1288" max="1289" width="9.109375" style="80" customWidth="1"/>
    <col min="1290" max="1290" width="12.109375" style="80" bestFit="1" customWidth="1"/>
    <col min="1291" max="1314" width="9.109375" style="80" customWidth="1"/>
    <col min="1315" max="1533" width="8.88671875" style="80"/>
    <col min="1534" max="1534" width="6.33203125" style="80" customWidth="1"/>
    <col min="1535" max="1535" width="35.88671875" style="80" customWidth="1"/>
    <col min="1536" max="1536" width="7.33203125" style="80" customWidth="1"/>
    <col min="1537" max="1537" width="6.88671875" style="80" customWidth="1"/>
    <col min="1538" max="1538" width="4.88671875" style="80" customWidth="1"/>
    <col min="1539" max="1539" width="5.109375" style="80" customWidth="1"/>
    <col min="1540" max="1540" width="7.5546875" style="80" customWidth="1"/>
    <col min="1541" max="1541" width="5.33203125" style="80" customWidth="1"/>
    <col min="1542" max="1542" width="7.6640625" style="80" customWidth="1"/>
    <col min="1543" max="1543" width="8" style="80" customWidth="1"/>
    <col min="1544" max="1545" width="9.109375" style="80" customWidth="1"/>
    <col min="1546" max="1546" width="12.109375" style="80" bestFit="1" customWidth="1"/>
    <col min="1547" max="1570" width="9.109375" style="80" customWidth="1"/>
    <col min="1571" max="1789" width="8.88671875" style="80"/>
    <col min="1790" max="1790" width="6.33203125" style="80" customWidth="1"/>
    <col min="1791" max="1791" width="35.88671875" style="80" customWidth="1"/>
    <col min="1792" max="1792" width="7.33203125" style="80" customWidth="1"/>
    <col min="1793" max="1793" width="6.88671875" style="80" customWidth="1"/>
    <col min="1794" max="1794" width="4.88671875" style="80" customWidth="1"/>
    <col min="1795" max="1795" width="5.109375" style="80" customWidth="1"/>
    <col min="1796" max="1796" width="7.5546875" style="80" customWidth="1"/>
    <col min="1797" max="1797" width="5.33203125" style="80" customWidth="1"/>
    <col min="1798" max="1798" width="7.6640625" style="80" customWidth="1"/>
    <col min="1799" max="1799" width="8" style="80" customWidth="1"/>
    <col min="1800" max="1801" width="9.109375" style="80" customWidth="1"/>
    <col min="1802" max="1802" width="12.109375" style="80" bestFit="1" customWidth="1"/>
    <col min="1803" max="1826" width="9.109375" style="80" customWidth="1"/>
    <col min="1827" max="2045" width="8.88671875" style="80"/>
    <col min="2046" max="2046" width="6.33203125" style="80" customWidth="1"/>
    <col min="2047" max="2047" width="35.88671875" style="80" customWidth="1"/>
    <col min="2048" max="2048" width="7.33203125" style="80" customWidth="1"/>
    <col min="2049" max="2049" width="6.88671875" style="80" customWidth="1"/>
    <col min="2050" max="2050" width="4.88671875" style="80" customWidth="1"/>
    <col min="2051" max="2051" width="5.109375" style="80" customWidth="1"/>
    <col min="2052" max="2052" width="7.5546875" style="80" customWidth="1"/>
    <col min="2053" max="2053" width="5.33203125" style="80" customWidth="1"/>
    <col min="2054" max="2054" width="7.6640625" style="80" customWidth="1"/>
    <col min="2055" max="2055" width="8" style="80" customWidth="1"/>
    <col min="2056" max="2057" width="9.109375" style="80" customWidth="1"/>
    <col min="2058" max="2058" width="12.109375" style="80" bestFit="1" customWidth="1"/>
    <col min="2059" max="2082" width="9.109375" style="80" customWidth="1"/>
    <col min="2083" max="2301" width="8.88671875" style="80"/>
    <col min="2302" max="2302" width="6.33203125" style="80" customWidth="1"/>
    <col min="2303" max="2303" width="35.88671875" style="80" customWidth="1"/>
    <col min="2304" max="2304" width="7.33203125" style="80" customWidth="1"/>
    <col min="2305" max="2305" width="6.88671875" style="80" customWidth="1"/>
    <col min="2306" max="2306" width="4.88671875" style="80" customWidth="1"/>
    <col min="2307" max="2307" width="5.109375" style="80" customWidth="1"/>
    <col min="2308" max="2308" width="7.5546875" style="80" customWidth="1"/>
    <col min="2309" max="2309" width="5.33203125" style="80" customWidth="1"/>
    <col min="2310" max="2310" width="7.6640625" style="80" customWidth="1"/>
    <col min="2311" max="2311" width="8" style="80" customWidth="1"/>
    <col min="2312" max="2313" width="9.109375" style="80" customWidth="1"/>
    <col min="2314" max="2314" width="12.109375" style="80" bestFit="1" customWidth="1"/>
    <col min="2315" max="2338" width="9.109375" style="80" customWidth="1"/>
    <col min="2339" max="2557" width="8.88671875" style="80"/>
    <col min="2558" max="2558" width="6.33203125" style="80" customWidth="1"/>
    <col min="2559" max="2559" width="35.88671875" style="80" customWidth="1"/>
    <col min="2560" max="2560" width="7.33203125" style="80" customWidth="1"/>
    <col min="2561" max="2561" width="6.88671875" style="80" customWidth="1"/>
    <col min="2562" max="2562" width="4.88671875" style="80" customWidth="1"/>
    <col min="2563" max="2563" width="5.109375" style="80" customWidth="1"/>
    <col min="2564" max="2564" width="7.5546875" style="80" customWidth="1"/>
    <col min="2565" max="2565" width="5.33203125" style="80" customWidth="1"/>
    <col min="2566" max="2566" width="7.6640625" style="80" customWidth="1"/>
    <col min="2567" max="2567" width="8" style="80" customWidth="1"/>
    <col min="2568" max="2569" width="9.109375" style="80" customWidth="1"/>
    <col min="2570" max="2570" width="12.109375" style="80" bestFit="1" customWidth="1"/>
    <col min="2571" max="2594" width="9.109375" style="80" customWidth="1"/>
    <col min="2595" max="2813" width="8.88671875" style="80"/>
    <col min="2814" max="2814" width="6.33203125" style="80" customWidth="1"/>
    <col min="2815" max="2815" width="35.88671875" style="80" customWidth="1"/>
    <col min="2816" max="2816" width="7.33203125" style="80" customWidth="1"/>
    <col min="2817" max="2817" width="6.88671875" style="80" customWidth="1"/>
    <col min="2818" max="2818" width="4.88671875" style="80" customWidth="1"/>
    <col min="2819" max="2819" width="5.109375" style="80" customWidth="1"/>
    <col min="2820" max="2820" width="7.5546875" style="80" customWidth="1"/>
    <col min="2821" max="2821" width="5.33203125" style="80" customWidth="1"/>
    <col min="2822" max="2822" width="7.6640625" style="80" customWidth="1"/>
    <col min="2823" max="2823" width="8" style="80" customWidth="1"/>
    <col min="2824" max="2825" width="9.109375" style="80" customWidth="1"/>
    <col min="2826" max="2826" width="12.109375" style="80" bestFit="1" customWidth="1"/>
    <col min="2827" max="2850" width="9.109375" style="80" customWidth="1"/>
    <col min="2851" max="3069" width="8.88671875" style="80"/>
    <col min="3070" max="3070" width="6.33203125" style="80" customWidth="1"/>
    <col min="3071" max="3071" width="35.88671875" style="80" customWidth="1"/>
    <col min="3072" max="3072" width="7.33203125" style="80" customWidth="1"/>
    <col min="3073" max="3073" width="6.88671875" style="80" customWidth="1"/>
    <col min="3074" max="3074" width="4.88671875" style="80" customWidth="1"/>
    <col min="3075" max="3075" width="5.109375" style="80" customWidth="1"/>
    <col min="3076" max="3076" width="7.5546875" style="80" customWidth="1"/>
    <col min="3077" max="3077" width="5.33203125" style="80" customWidth="1"/>
    <col min="3078" max="3078" width="7.6640625" style="80" customWidth="1"/>
    <col min="3079" max="3079" width="8" style="80" customWidth="1"/>
    <col min="3080" max="3081" width="9.109375" style="80" customWidth="1"/>
    <col min="3082" max="3082" width="12.109375" style="80" bestFit="1" customWidth="1"/>
    <col min="3083" max="3106" width="9.109375" style="80" customWidth="1"/>
    <col min="3107" max="3325" width="8.88671875" style="80"/>
    <col min="3326" max="3326" width="6.33203125" style="80" customWidth="1"/>
    <col min="3327" max="3327" width="35.88671875" style="80" customWidth="1"/>
    <col min="3328" max="3328" width="7.33203125" style="80" customWidth="1"/>
    <col min="3329" max="3329" width="6.88671875" style="80" customWidth="1"/>
    <col min="3330" max="3330" width="4.88671875" style="80" customWidth="1"/>
    <col min="3331" max="3331" width="5.109375" style="80" customWidth="1"/>
    <col min="3332" max="3332" width="7.5546875" style="80" customWidth="1"/>
    <col min="3333" max="3333" width="5.33203125" style="80" customWidth="1"/>
    <col min="3334" max="3334" width="7.6640625" style="80" customWidth="1"/>
    <col min="3335" max="3335" width="8" style="80" customWidth="1"/>
    <col min="3336" max="3337" width="9.109375" style="80" customWidth="1"/>
    <col min="3338" max="3338" width="12.109375" style="80" bestFit="1" customWidth="1"/>
    <col min="3339" max="3362" width="9.109375" style="80" customWidth="1"/>
    <col min="3363" max="3581" width="8.88671875" style="80"/>
    <col min="3582" max="3582" width="6.33203125" style="80" customWidth="1"/>
    <col min="3583" max="3583" width="35.88671875" style="80" customWidth="1"/>
    <col min="3584" max="3584" width="7.33203125" style="80" customWidth="1"/>
    <col min="3585" max="3585" width="6.88671875" style="80" customWidth="1"/>
    <col min="3586" max="3586" width="4.88671875" style="80" customWidth="1"/>
    <col min="3587" max="3587" width="5.109375" style="80" customWidth="1"/>
    <col min="3588" max="3588" width="7.5546875" style="80" customWidth="1"/>
    <col min="3589" max="3589" width="5.33203125" style="80" customWidth="1"/>
    <col min="3590" max="3590" width="7.6640625" style="80" customWidth="1"/>
    <col min="3591" max="3591" width="8" style="80" customWidth="1"/>
    <col min="3592" max="3593" width="9.109375" style="80" customWidth="1"/>
    <col min="3594" max="3594" width="12.109375" style="80" bestFit="1" customWidth="1"/>
    <col min="3595" max="3618" width="9.109375" style="80" customWidth="1"/>
    <col min="3619" max="3837" width="8.88671875" style="80"/>
    <col min="3838" max="3838" width="6.33203125" style="80" customWidth="1"/>
    <col min="3839" max="3839" width="35.88671875" style="80" customWidth="1"/>
    <col min="3840" max="3840" width="7.33203125" style="80" customWidth="1"/>
    <col min="3841" max="3841" width="6.88671875" style="80" customWidth="1"/>
    <col min="3842" max="3842" width="4.88671875" style="80" customWidth="1"/>
    <col min="3843" max="3843" width="5.109375" style="80" customWidth="1"/>
    <col min="3844" max="3844" width="7.5546875" style="80" customWidth="1"/>
    <col min="3845" max="3845" width="5.33203125" style="80" customWidth="1"/>
    <col min="3846" max="3846" width="7.6640625" style="80" customWidth="1"/>
    <col min="3847" max="3847" width="8" style="80" customWidth="1"/>
    <col min="3848" max="3849" width="9.109375" style="80" customWidth="1"/>
    <col min="3850" max="3850" width="12.109375" style="80" bestFit="1" customWidth="1"/>
    <col min="3851" max="3874" width="9.109375" style="80" customWidth="1"/>
    <col min="3875" max="4093" width="8.88671875" style="80"/>
    <col min="4094" max="4094" width="6.33203125" style="80" customWidth="1"/>
    <col min="4095" max="4095" width="35.88671875" style="80" customWidth="1"/>
    <col min="4096" max="4096" width="7.33203125" style="80" customWidth="1"/>
    <col min="4097" max="4097" width="6.88671875" style="80" customWidth="1"/>
    <col min="4098" max="4098" width="4.88671875" style="80" customWidth="1"/>
    <col min="4099" max="4099" width="5.109375" style="80" customWidth="1"/>
    <col min="4100" max="4100" width="7.5546875" style="80" customWidth="1"/>
    <col min="4101" max="4101" width="5.33203125" style="80" customWidth="1"/>
    <col min="4102" max="4102" width="7.6640625" style="80" customWidth="1"/>
    <col min="4103" max="4103" width="8" style="80" customWidth="1"/>
    <col min="4104" max="4105" width="9.109375" style="80" customWidth="1"/>
    <col min="4106" max="4106" width="12.109375" style="80" bestFit="1" customWidth="1"/>
    <col min="4107" max="4130" width="9.109375" style="80" customWidth="1"/>
    <col min="4131" max="4349" width="8.88671875" style="80"/>
    <col min="4350" max="4350" width="6.33203125" style="80" customWidth="1"/>
    <col min="4351" max="4351" width="35.88671875" style="80" customWidth="1"/>
    <col min="4352" max="4352" width="7.33203125" style="80" customWidth="1"/>
    <col min="4353" max="4353" width="6.88671875" style="80" customWidth="1"/>
    <col min="4354" max="4354" width="4.88671875" style="80" customWidth="1"/>
    <col min="4355" max="4355" width="5.109375" style="80" customWidth="1"/>
    <col min="4356" max="4356" width="7.5546875" style="80" customWidth="1"/>
    <col min="4357" max="4357" width="5.33203125" style="80" customWidth="1"/>
    <col min="4358" max="4358" width="7.6640625" style="80" customWidth="1"/>
    <col min="4359" max="4359" width="8" style="80" customWidth="1"/>
    <col min="4360" max="4361" width="9.109375" style="80" customWidth="1"/>
    <col min="4362" max="4362" width="12.109375" style="80" bestFit="1" customWidth="1"/>
    <col min="4363" max="4386" width="9.109375" style="80" customWidth="1"/>
    <col min="4387" max="4605" width="8.88671875" style="80"/>
    <col min="4606" max="4606" width="6.33203125" style="80" customWidth="1"/>
    <col min="4607" max="4607" width="35.88671875" style="80" customWidth="1"/>
    <col min="4608" max="4608" width="7.33203125" style="80" customWidth="1"/>
    <col min="4609" max="4609" width="6.88671875" style="80" customWidth="1"/>
    <col min="4610" max="4610" width="4.88671875" style="80" customWidth="1"/>
    <col min="4611" max="4611" width="5.109375" style="80" customWidth="1"/>
    <col min="4612" max="4612" width="7.5546875" style="80" customWidth="1"/>
    <col min="4613" max="4613" width="5.33203125" style="80" customWidth="1"/>
    <col min="4614" max="4614" width="7.6640625" style="80" customWidth="1"/>
    <col min="4615" max="4615" width="8" style="80" customWidth="1"/>
    <col min="4616" max="4617" width="9.109375" style="80" customWidth="1"/>
    <col min="4618" max="4618" width="12.109375" style="80" bestFit="1" customWidth="1"/>
    <col min="4619" max="4642" width="9.109375" style="80" customWidth="1"/>
    <col min="4643" max="4861" width="8.88671875" style="80"/>
    <col min="4862" max="4862" width="6.33203125" style="80" customWidth="1"/>
    <col min="4863" max="4863" width="35.88671875" style="80" customWidth="1"/>
    <col min="4864" max="4864" width="7.33203125" style="80" customWidth="1"/>
    <col min="4865" max="4865" width="6.88671875" style="80" customWidth="1"/>
    <col min="4866" max="4866" width="4.88671875" style="80" customWidth="1"/>
    <col min="4867" max="4867" width="5.109375" style="80" customWidth="1"/>
    <col min="4868" max="4868" width="7.5546875" style="80" customWidth="1"/>
    <col min="4869" max="4869" width="5.33203125" style="80" customWidth="1"/>
    <col min="4870" max="4870" width="7.6640625" style="80" customWidth="1"/>
    <col min="4871" max="4871" width="8" style="80" customWidth="1"/>
    <col min="4872" max="4873" width="9.109375" style="80" customWidth="1"/>
    <col min="4874" max="4874" width="12.109375" style="80" bestFit="1" customWidth="1"/>
    <col min="4875" max="4898" width="9.109375" style="80" customWidth="1"/>
    <col min="4899" max="5117" width="8.88671875" style="80"/>
    <col min="5118" max="5118" width="6.33203125" style="80" customWidth="1"/>
    <col min="5119" max="5119" width="35.88671875" style="80" customWidth="1"/>
    <col min="5120" max="5120" width="7.33203125" style="80" customWidth="1"/>
    <col min="5121" max="5121" width="6.88671875" style="80" customWidth="1"/>
    <col min="5122" max="5122" width="4.88671875" style="80" customWidth="1"/>
    <col min="5123" max="5123" width="5.109375" style="80" customWidth="1"/>
    <col min="5124" max="5124" width="7.5546875" style="80" customWidth="1"/>
    <col min="5125" max="5125" width="5.33203125" style="80" customWidth="1"/>
    <col min="5126" max="5126" width="7.6640625" style="80" customWidth="1"/>
    <col min="5127" max="5127" width="8" style="80" customWidth="1"/>
    <col min="5128" max="5129" width="9.109375" style="80" customWidth="1"/>
    <col min="5130" max="5130" width="12.109375" style="80" bestFit="1" customWidth="1"/>
    <col min="5131" max="5154" width="9.109375" style="80" customWidth="1"/>
    <col min="5155" max="5373" width="8.88671875" style="80"/>
    <col min="5374" max="5374" width="6.33203125" style="80" customWidth="1"/>
    <col min="5375" max="5375" width="35.88671875" style="80" customWidth="1"/>
    <col min="5376" max="5376" width="7.33203125" style="80" customWidth="1"/>
    <col min="5377" max="5377" width="6.88671875" style="80" customWidth="1"/>
    <col min="5378" max="5378" width="4.88671875" style="80" customWidth="1"/>
    <col min="5379" max="5379" width="5.109375" style="80" customWidth="1"/>
    <col min="5380" max="5380" width="7.5546875" style="80" customWidth="1"/>
    <col min="5381" max="5381" width="5.33203125" style="80" customWidth="1"/>
    <col min="5382" max="5382" width="7.6640625" style="80" customWidth="1"/>
    <col min="5383" max="5383" width="8" style="80" customWidth="1"/>
    <col min="5384" max="5385" width="9.109375" style="80" customWidth="1"/>
    <col min="5386" max="5386" width="12.109375" style="80" bestFit="1" customWidth="1"/>
    <col min="5387" max="5410" width="9.109375" style="80" customWidth="1"/>
    <col min="5411" max="5629" width="8.88671875" style="80"/>
    <col min="5630" max="5630" width="6.33203125" style="80" customWidth="1"/>
    <col min="5631" max="5631" width="35.88671875" style="80" customWidth="1"/>
    <col min="5632" max="5632" width="7.33203125" style="80" customWidth="1"/>
    <col min="5633" max="5633" width="6.88671875" style="80" customWidth="1"/>
    <col min="5634" max="5634" width="4.88671875" style="80" customWidth="1"/>
    <col min="5635" max="5635" width="5.109375" style="80" customWidth="1"/>
    <col min="5636" max="5636" width="7.5546875" style="80" customWidth="1"/>
    <col min="5637" max="5637" width="5.33203125" style="80" customWidth="1"/>
    <col min="5638" max="5638" width="7.6640625" style="80" customWidth="1"/>
    <col min="5639" max="5639" width="8" style="80" customWidth="1"/>
    <col min="5640" max="5641" width="9.109375" style="80" customWidth="1"/>
    <col min="5642" max="5642" width="12.109375" style="80" bestFit="1" customWidth="1"/>
    <col min="5643" max="5666" width="9.109375" style="80" customWidth="1"/>
    <col min="5667" max="5885" width="8.88671875" style="80"/>
    <col min="5886" max="5886" width="6.33203125" style="80" customWidth="1"/>
    <col min="5887" max="5887" width="35.88671875" style="80" customWidth="1"/>
    <col min="5888" max="5888" width="7.33203125" style="80" customWidth="1"/>
    <col min="5889" max="5889" width="6.88671875" style="80" customWidth="1"/>
    <col min="5890" max="5890" width="4.88671875" style="80" customWidth="1"/>
    <col min="5891" max="5891" width="5.109375" style="80" customWidth="1"/>
    <col min="5892" max="5892" width="7.5546875" style="80" customWidth="1"/>
    <col min="5893" max="5893" width="5.33203125" style="80" customWidth="1"/>
    <col min="5894" max="5894" width="7.6640625" style="80" customWidth="1"/>
    <col min="5895" max="5895" width="8" style="80" customWidth="1"/>
    <col min="5896" max="5897" width="9.109375" style="80" customWidth="1"/>
    <col min="5898" max="5898" width="12.109375" style="80" bestFit="1" customWidth="1"/>
    <col min="5899" max="5922" width="9.109375" style="80" customWidth="1"/>
    <col min="5923" max="6141" width="8.88671875" style="80"/>
    <col min="6142" max="6142" width="6.33203125" style="80" customWidth="1"/>
    <col min="6143" max="6143" width="35.88671875" style="80" customWidth="1"/>
    <col min="6144" max="6144" width="7.33203125" style="80" customWidth="1"/>
    <col min="6145" max="6145" width="6.88671875" style="80" customWidth="1"/>
    <col min="6146" max="6146" width="4.88671875" style="80" customWidth="1"/>
    <col min="6147" max="6147" width="5.109375" style="80" customWidth="1"/>
    <col min="6148" max="6148" width="7.5546875" style="80" customWidth="1"/>
    <col min="6149" max="6149" width="5.33203125" style="80" customWidth="1"/>
    <col min="6150" max="6150" width="7.6640625" style="80" customWidth="1"/>
    <col min="6151" max="6151" width="8" style="80" customWidth="1"/>
    <col min="6152" max="6153" width="9.109375" style="80" customWidth="1"/>
    <col min="6154" max="6154" width="12.109375" style="80" bestFit="1" customWidth="1"/>
    <col min="6155" max="6178" width="9.109375" style="80" customWidth="1"/>
    <col min="6179" max="6397" width="8.88671875" style="80"/>
    <col min="6398" max="6398" width="6.33203125" style="80" customWidth="1"/>
    <col min="6399" max="6399" width="35.88671875" style="80" customWidth="1"/>
    <col min="6400" max="6400" width="7.33203125" style="80" customWidth="1"/>
    <col min="6401" max="6401" width="6.88671875" style="80" customWidth="1"/>
    <col min="6402" max="6402" width="4.88671875" style="80" customWidth="1"/>
    <col min="6403" max="6403" width="5.109375" style="80" customWidth="1"/>
    <col min="6404" max="6404" width="7.5546875" style="80" customWidth="1"/>
    <col min="6405" max="6405" width="5.33203125" style="80" customWidth="1"/>
    <col min="6406" max="6406" width="7.6640625" style="80" customWidth="1"/>
    <col min="6407" max="6407" width="8" style="80" customWidth="1"/>
    <col min="6408" max="6409" width="9.109375" style="80" customWidth="1"/>
    <col min="6410" max="6410" width="12.109375" style="80" bestFit="1" customWidth="1"/>
    <col min="6411" max="6434" width="9.109375" style="80" customWidth="1"/>
    <col min="6435" max="6653" width="8.88671875" style="80"/>
    <col min="6654" max="6654" width="6.33203125" style="80" customWidth="1"/>
    <col min="6655" max="6655" width="35.88671875" style="80" customWidth="1"/>
    <col min="6656" max="6656" width="7.33203125" style="80" customWidth="1"/>
    <col min="6657" max="6657" width="6.88671875" style="80" customWidth="1"/>
    <col min="6658" max="6658" width="4.88671875" style="80" customWidth="1"/>
    <col min="6659" max="6659" width="5.109375" style="80" customWidth="1"/>
    <col min="6660" max="6660" width="7.5546875" style="80" customWidth="1"/>
    <col min="6661" max="6661" width="5.33203125" style="80" customWidth="1"/>
    <col min="6662" max="6662" width="7.6640625" style="80" customWidth="1"/>
    <col min="6663" max="6663" width="8" style="80" customWidth="1"/>
    <col min="6664" max="6665" width="9.109375" style="80" customWidth="1"/>
    <col min="6666" max="6666" width="12.109375" style="80" bestFit="1" customWidth="1"/>
    <col min="6667" max="6690" width="9.109375" style="80" customWidth="1"/>
    <col min="6691" max="6909" width="8.88671875" style="80"/>
    <col min="6910" max="6910" width="6.33203125" style="80" customWidth="1"/>
    <col min="6911" max="6911" width="35.88671875" style="80" customWidth="1"/>
    <col min="6912" max="6912" width="7.33203125" style="80" customWidth="1"/>
    <col min="6913" max="6913" width="6.88671875" style="80" customWidth="1"/>
    <col min="6914" max="6914" width="4.88671875" style="80" customWidth="1"/>
    <col min="6915" max="6915" width="5.109375" style="80" customWidth="1"/>
    <col min="6916" max="6916" width="7.5546875" style="80" customWidth="1"/>
    <col min="6917" max="6917" width="5.33203125" style="80" customWidth="1"/>
    <col min="6918" max="6918" width="7.6640625" style="80" customWidth="1"/>
    <col min="6919" max="6919" width="8" style="80" customWidth="1"/>
    <col min="6920" max="6921" width="9.109375" style="80" customWidth="1"/>
    <col min="6922" max="6922" width="12.109375" style="80" bestFit="1" customWidth="1"/>
    <col min="6923" max="6946" width="9.109375" style="80" customWidth="1"/>
    <col min="6947" max="7165" width="8.88671875" style="80"/>
    <col min="7166" max="7166" width="6.33203125" style="80" customWidth="1"/>
    <col min="7167" max="7167" width="35.88671875" style="80" customWidth="1"/>
    <col min="7168" max="7168" width="7.33203125" style="80" customWidth="1"/>
    <col min="7169" max="7169" width="6.88671875" style="80" customWidth="1"/>
    <col min="7170" max="7170" width="4.88671875" style="80" customWidth="1"/>
    <col min="7171" max="7171" width="5.109375" style="80" customWidth="1"/>
    <col min="7172" max="7172" width="7.5546875" style="80" customWidth="1"/>
    <col min="7173" max="7173" width="5.33203125" style="80" customWidth="1"/>
    <col min="7174" max="7174" width="7.6640625" style="80" customWidth="1"/>
    <col min="7175" max="7175" width="8" style="80" customWidth="1"/>
    <col min="7176" max="7177" width="9.109375" style="80" customWidth="1"/>
    <col min="7178" max="7178" width="12.109375" style="80" bestFit="1" customWidth="1"/>
    <col min="7179" max="7202" width="9.109375" style="80" customWidth="1"/>
    <col min="7203" max="7421" width="8.88671875" style="80"/>
    <col min="7422" max="7422" width="6.33203125" style="80" customWidth="1"/>
    <col min="7423" max="7423" width="35.88671875" style="80" customWidth="1"/>
    <col min="7424" max="7424" width="7.33203125" style="80" customWidth="1"/>
    <col min="7425" max="7425" width="6.88671875" style="80" customWidth="1"/>
    <col min="7426" max="7426" width="4.88671875" style="80" customWidth="1"/>
    <col min="7427" max="7427" width="5.109375" style="80" customWidth="1"/>
    <col min="7428" max="7428" width="7.5546875" style="80" customWidth="1"/>
    <col min="7429" max="7429" width="5.33203125" style="80" customWidth="1"/>
    <col min="7430" max="7430" width="7.6640625" style="80" customWidth="1"/>
    <col min="7431" max="7431" width="8" style="80" customWidth="1"/>
    <col min="7432" max="7433" width="9.109375" style="80" customWidth="1"/>
    <col min="7434" max="7434" width="12.109375" style="80" bestFit="1" customWidth="1"/>
    <col min="7435" max="7458" width="9.109375" style="80" customWidth="1"/>
    <col min="7459" max="7677" width="8.88671875" style="80"/>
    <col min="7678" max="7678" width="6.33203125" style="80" customWidth="1"/>
    <col min="7679" max="7679" width="35.88671875" style="80" customWidth="1"/>
    <col min="7680" max="7680" width="7.33203125" style="80" customWidth="1"/>
    <col min="7681" max="7681" width="6.88671875" style="80" customWidth="1"/>
    <col min="7682" max="7682" width="4.88671875" style="80" customWidth="1"/>
    <col min="7683" max="7683" width="5.109375" style="80" customWidth="1"/>
    <col min="7684" max="7684" width="7.5546875" style="80" customWidth="1"/>
    <col min="7685" max="7685" width="5.33203125" style="80" customWidth="1"/>
    <col min="7686" max="7686" width="7.6640625" style="80" customWidth="1"/>
    <col min="7687" max="7687" width="8" style="80" customWidth="1"/>
    <col min="7688" max="7689" width="9.109375" style="80" customWidth="1"/>
    <col min="7690" max="7690" width="12.109375" style="80" bestFit="1" customWidth="1"/>
    <col min="7691" max="7714" width="9.109375" style="80" customWidth="1"/>
    <col min="7715" max="7933" width="8.88671875" style="80"/>
    <col min="7934" max="7934" width="6.33203125" style="80" customWidth="1"/>
    <col min="7935" max="7935" width="35.88671875" style="80" customWidth="1"/>
    <col min="7936" max="7936" width="7.33203125" style="80" customWidth="1"/>
    <col min="7937" max="7937" width="6.88671875" style="80" customWidth="1"/>
    <col min="7938" max="7938" width="4.88671875" style="80" customWidth="1"/>
    <col min="7939" max="7939" width="5.109375" style="80" customWidth="1"/>
    <col min="7940" max="7940" width="7.5546875" style="80" customWidth="1"/>
    <col min="7941" max="7941" width="5.33203125" style="80" customWidth="1"/>
    <col min="7942" max="7942" width="7.6640625" style="80" customWidth="1"/>
    <col min="7943" max="7943" width="8" style="80" customWidth="1"/>
    <col min="7944" max="7945" width="9.109375" style="80" customWidth="1"/>
    <col min="7946" max="7946" width="12.109375" style="80" bestFit="1" customWidth="1"/>
    <col min="7947" max="7970" width="9.109375" style="80" customWidth="1"/>
    <col min="7971" max="8189" width="8.88671875" style="80"/>
    <col min="8190" max="8190" width="6.33203125" style="80" customWidth="1"/>
    <col min="8191" max="8191" width="35.88671875" style="80" customWidth="1"/>
    <col min="8192" max="8192" width="7.33203125" style="80" customWidth="1"/>
    <col min="8193" max="8193" width="6.88671875" style="80" customWidth="1"/>
    <col min="8194" max="8194" width="4.88671875" style="80" customWidth="1"/>
    <col min="8195" max="8195" width="5.109375" style="80" customWidth="1"/>
    <col min="8196" max="8196" width="7.5546875" style="80" customWidth="1"/>
    <col min="8197" max="8197" width="5.33203125" style="80" customWidth="1"/>
    <col min="8198" max="8198" width="7.6640625" style="80" customWidth="1"/>
    <col min="8199" max="8199" width="8" style="80" customWidth="1"/>
    <col min="8200" max="8201" width="9.109375" style="80" customWidth="1"/>
    <col min="8202" max="8202" width="12.109375" style="80" bestFit="1" customWidth="1"/>
    <col min="8203" max="8226" width="9.109375" style="80" customWidth="1"/>
    <col min="8227" max="8445" width="8.88671875" style="80"/>
    <col min="8446" max="8446" width="6.33203125" style="80" customWidth="1"/>
    <col min="8447" max="8447" width="35.88671875" style="80" customWidth="1"/>
    <col min="8448" max="8448" width="7.33203125" style="80" customWidth="1"/>
    <col min="8449" max="8449" width="6.88671875" style="80" customWidth="1"/>
    <col min="8450" max="8450" width="4.88671875" style="80" customWidth="1"/>
    <col min="8451" max="8451" width="5.109375" style="80" customWidth="1"/>
    <col min="8452" max="8452" width="7.5546875" style="80" customWidth="1"/>
    <col min="8453" max="8453" width="5.33203125" style="80" customWidth="1"/>
    <col min="8454" max="8454" width="7.6640625" style="80" customWidth="1"/>
    <col min="8455" max="8455" width="8" style="80" customWidth="1"/>
    <col min="8456" max="8457" width="9.109375" style="80" customWidth="1"/>
    <col min="8458" max="8458" width="12.109375" style="80" bestFit="1" customWidth="1"/>
    <col min="8459" max="8482" width="9.109375" style="80" customWidth="1"/>
    <col min="8483" max="8701" width="8.88671875" style="80"/>
    <col min="8702" max="8702" width="6.33203125" style="80" customWidth="1"/>
    <col min="8703" max="8703" width="35.88671875" style="80" customWidth="1"/>
    <col min="8704" max="8704" width="7.33203125" style="80" customWidth="1"/>
    <col min="8705" max="8705" width="6.88671875" style="80" customWidth="1"/>
    <col min="8706" max="8706" width="4.88671875" style="80" customWidth="1"/>
    <col min="8707" max="8707" width="5.109375" style="80" customWidth="1"/>
    <col min="8708" max="8708" width="7.5546875" style="80" customWidth="1"/>
    <col min="8709" max="8709" width="5.33203125" style="80" customWidth="1"/>
    <col min="8710" max="8710" width="7.6640625" style="80" customWidth="1"/>
    <col min="8711" max="8711" width="8" style="80" customWidth="1"/>
    <col min="8712" max="8713" width="9.109375" style="80" customWidth="1"/>
    <col min="8714" max="8714" width="12.109375" style="80" bestFit="1" customWidth="1"/>
    <col min="8715" max="8738" width="9.109375" style="80" customWidth="1"/>
    <col min="8739" max="8957" width="8.88671875" style="80"/>
    <col min="8958" max="8958" width="6.33203125" style="80" customWidth="1"/>
    <col min="8959" max="8959" width="35.88671875" style="80" customWidth="1"/>
    <col min="8960" max="8960" width="7.33203125" style="80" customWidth="1"/>
    <col min="8961" max="8961" width="6.88671875" style="80" customWidth="1"/>
    <col min="8962" max="8962" width="4.88671875" style="80" customWidth="1"/>
    <col min="8963" max="8963" width="5.109375" style="80" customWidth="1"/>
    <col min="8964" max="8964" width="7.5546875" style="80" customWidth="1"/>
    <col min="8965" max="8965" width="5.33203125" style="80" customWidth="1"/>
    <col min="8966" max="8966" width="7.6640625" style="80" customWidth="1"/>
    <col min="8967" max="8967" width="8" style="80" customWidth="1"/>
    <col min="8968" max="8969" width="9.109375" style="80" customWidth="1"/>
    <col min="8970" max="8970" width="12.109375" style="80" bestFit="1" customWidth="1"/>
    <col min="8971" max="8994" width="9.109375" style="80" customWidth="1"/>
    <col min="8995" max="9213" width="8.88671875" style="80"/>
    <col min="9214" max="9214" width="6.33203125" style="80" customWidth="1"/>
    <col min="9215" max="9215" width="35.88671875" style="80" customWidth="1"/>
    <col min="9216" max="9216" width="7.33203125" style="80" customWidth="1"/>
    <col min="9217" max="9217" width="6.88671875" style="80" customWidth="1"/>
    <col min="9218" max="9218" width="4.88671875" style="80" customWidth="1"/>
    <col min="9219" max="9219" width="5.109375" style="80" customWidth="1"/>
    <col min="9220" max="9220" width="7.5546875" style="80" customWidth="1"/>
    <col min="9221" max="9221" width="5.33203125" style="80" customWidth="1"/>
    <col min="9222" max="9222" width="7.6640625" style="80" customWidth="1"/>
    <col min="9223" max="9223" width="8" style="80" customWidth="1"/>
    <col min="9224" max="9225" width="9.109375" style="80" customWidth="1"/>
    <col min="9226" max="9226" width="12.109375" style="80" bestFit="1" customWidth="1"/>
    <col min="9227" max="9250" width="9.109375" style="80" customWidth="1"/>
    <col min="9251" max="9469" width="8.88671875" style="80"/>
    <col min="9470" max="9470" width="6.33203125" style="80" customWidth="1"/>
    <col min="9471" max="9471" width="35.88671875" style="80" customWidth="1"/>
    <col min="9472" max="9472" width="7.33203125" style="80" customWidth="1"/>
    <col min="9473" max="9473" width="6.88671875" style="80" customWidth="1"/>
    <col min="9474" max="9474" width="4.88671875" style="80" customWidth="1"/>
    <col min="9475" max="9475" width="5.109375" style="80" customWidth="1"/>
    <col min="9476" max="9476" width="7.5546875" style="80" customWidth="1"/>
    <col min="9477" max="9477" width="5.33203125" style="80" customWidth="1"/>
    <col min="9478" max="9478" width="7.6640625" style="80" customWidth="1"/>
    <col min="9479" max="9479" width="8" style="80" customWidth="1"/>
    <col min="9480" max="9481" width="9.109375" style="80" customWidth="1"/>
    <col min="9482" max="9482" width="12.109375" style="80" bestFit="1" customWidth="1"/>
    <col min="9483" max="9506" width="9.109375" style="80" customWidth="1"/>
    <col min="9507" max="9725" width="8.88671875" style="80"/>
    <col min="9726" max="9726" width="6.33203125" style="80" customWidth="1"/>
    <col min="9727" max="9727" width="35.88671875" style="80" customWidth="1"/>
    <col min="9728" max="9728" width="7.33203125" style="80" customWidth="1"/>
    <col min="9729" max="9729" width="6.88671875" style="80" customWidth="1"/>
    <col min="9730" max="9730" width="4.88671875" style="80" customWidth="1"/>
    <col min="9731" max="9731" width="5.109375" style="80" customWidth="1"/>
    <col min="9732" max="9732" width="7.5546875" style="80" customWidth="1"/>
    <col min="9733" max="9733" width="5.33203125" style="80" customWidth="1"/>
    <col min="9734" max="9734" width="7.6640625" style="80" customWidth="1"/>
    <col min="9735" max="9735" width="8" style="80" customWidth="1"/>
    <col min="9736" max="9737" width="9.109375" style="80" customWidth="1"/>
    <col min="9738" max="9738" width="12.109375" style="80" bestFit="1" customWidth="1"/>
    <col min="9739" max="9762" width="9.109375" style="80" customWidth="1"/>
    <col min="9763" max="9981" width="8.88671875" style="80"/>
    <col min="9982" max="9982" width="6.33203125" style="80" customWidth="1"/>
    <col min="9983" max="9983" width="35.88671875" style="80" customWidth="1"/>
    <col min="9984" max="9984" width="7.33203125" style="80" customWidth="1"/>
    <col min="9985" max="9985" width="6.88671875" style="80" customWidth="1"/>
    <col min="9986" max="9986" width="4.88671875" style="80" customWidth="1"/>
    <col min="9987" max="9987" width="5.109375" style="80" customWidth="1"/>
    <col min="9988" max="9988" width="7.5546875" style="80" customWidth="1"/>
    <col min="9989" max="9989" width="5.33203125" style="80" customWidth="1"/>
    <col min="9990" max="9990" width="7.6640625" style="80" customWidth="1"/>
    <col min="9991" max="9991" width="8" style="80" customWidth="1"/>
    <col min="9992" max="9993" width="9.109375" style="80" customWidth="1"/>
    <col min="9994" max="9994" width="12.109375" style="80" bestFit="1" customWidth="1"/>
    <col min="9995" max="10018" width="9.109375" style="80" customWidth="1"/>
    <col min="10019" max="10237" width="8.88671875" style="80"/>
    <col min="10238" max="10238" width="6.33203125" style="80" customWidth="1"/>
    <col min="10239" max="10239" width="35.88671875" style="80" customWidth="1"/>
    <col min="10240" max="10240" width="7.33203125" style="80" customWidth="1"/>
    <col min="10241" max="10241" width="6.88671875" style="80" customWidth="1"/>
    <col min="10242" max="10242" width="4.88671875" style="80" customWidth="1"/>
    <col min="10243" max="10243" width="5.109375" style="80" customWidth="1"/>
    <col min="10244" max="10244" width="7.5546875" style="80" customWidth="1"/>
    <col min="10245" max="10245" width="5.33203125" style="80" customWidth="1"/>
    <col min="10246" max="10246" width="7.6640625" style="80" customWidth="1"/>
    <col min="10247" max="10247" width="8" style="80" customWidth="1"/>
    <col min="10248" max="10249" width="9.109375" style="80" customWidth="1"/>
    <col min="10250" max="10250" width="12.109375" style="80" bestFit="1" customWidth="1"/>
    <col min="10251" max="10274" width="9.109375" style="80" customWidth="1"/>
    <col min="10275" max="10493" width="8.88671875" style="80"/>
    <col min="10494" max="10494" width="6.33203125" style="80" customWidth="1"/>
    <col min="10495" max="10495" width="35.88671875" style="80" customWidth="1"/>
    <col min="10496" max="10496" width="7.33203125" style="80" customWidth="1"/>
    <col min="10497" max="10497" width="6.88671875" style="80" customWidth="1"/>
    <col min="10498" max="10498" width="4.88671875" style="80" customWidth="1"/>
    <col min="10499" max="10499" width="5.109375" style="80" customWidth="1"/>
    <col min="10500" max="10500" width="7.5546875" style="80" customWidth="1"/>
    <col min="10501" max="10501" width="5.33203125" style="80" customWidth="1"/>
    <col min="10502" max="10502" width="7.6640625" style="80" customWidth="1"/>
    <col min="10503" max="10503" width="8" style="80" customWidth="1"/>
    <col min="10504" max="10505" width="9.109375" style="80" customWidth="1"/>
    <col min="10506" max="10506" width="12.109375" style="80" bestFit="1" customWidth="1"/>
    <col min="10507" max="10530" width="9.109375" style="80" customWidth="1"/>
    <col min="10531" max="10749" width="8.88671875" style="80"/>
    <col min="10750" max="10750" width="6.33203125" style="80" customWidth="1"/>
    <col min="10751" max="10751" width="35.88671875" style="80" customWidth="1"/>
    <col min="10752" max="10752" width="7.33203125" style="80" customWidth="1"/>
    <col min="10753" max="10753" width="6.88671875" style="80" customWidth="1"/>
    <col min="10754" max="10754" width="4.88671875" style="80" customWidth="1"/>
    <col min="10755" max="10755" width="5.109375" style="80" customWidth="1"/>
    <col min="10756" max="10756" width="7.5546875" style="80" customWidth="1"/>
    <col min="10757" max="10757" width="5.33203125" style="80" customWidth="1"/>
    <col min="10758" max="10758" width="7.6640625" style="80" customWidth="1"/>
    <col min="10759" max="10759" width="8" style="80" customWidth="1"/>
    <col min="10760" max="10761" width="9.109375" style="80" customWidth="1"/>
    <col min="10762" max="10762" width="12.109375" style="80" bestFit="1" customWidth="1"/>
    <col min="10763" max="10786" width="9.109375" style="80" customWidth="1"/>
    <col min="10787" max="11005" width="8.88671875" style="80"/>
    <col min="11006" max="11006" width="6.33203125" style="80" customWidth="1"/>
    <col min="11007" max="11007" width="35.88671875" style="80" customWidth="1"/>
    <col min="11008" max="11008" width="7.33203125" style="80" customWidth="1"/>
    <col min="11009" max="11009" width="6.88671875" style="80" customWidth="1"/>
    <col min="11010" max="11010" width="4.88671875" style="80" customWidth="1"/>
    <col min="11011" max="11011" width="5.109375" style="80" customWidth="1"/>
    <col min="11012" max="11012" width="7.5546875" style="80" customWidth="1"/>
    <col min="11013" max="11013" width="5.33203125" style="80" customWidth="1"/>
    <col min="11014" max="11014" width="7.6640625" style="80" customWidth="1"/>
    <col min="11015" max="11015" width="8" style="80" customWidth="1"/>
    <col min="11016" max="11017" width="9.109375" style="80" customWidth="1"/>
    <col min="11018" max="11018" width="12.109375" style="80" bestFit="1" customWidth="1"/>
    <col min="11019" max="11042" width="9.109375" style="80" customWidth="1"/>
    <col min="11043" max="11261" width="8.88671875" style="80"/>
    <col min="11262" max="11262" width="6.33203125" style="80" customWidth="1"/>
    <col min="11263" max="11263" width="35.88671875" style="80" customWidth="1"/>
    <col min="11264" max="11264" width="7.33203125" style="80" customWidth="1"/>
    <col min="11265" max="11265" width="6.88671875" style="80" customWidth="1"/>
    <col min="11266" max="11266" width="4.88671875" style="80" customWidth="1"/>
    <col min="11267" max="11267" width="5.109375" style="80" customWidth="1"/>
    <col min="11268" max="11268" width="7.5546875" style="80" customWidth="1"/>
    <col min="11269" max="11269" width="5.33203125" style="80" customWidth="1"/>
    <col min="11270" max="11270" width="7.6640625" style="80" customWidth="1"/>
    <col min="11271" max="11271" width="8" style="80" customWidth="1"/>
    <col min="11272" max="11273" width="9.109375" style="80" customWidth="1"/>
    <col min="11274" max="11274" width="12.109375" style="80" bestFit="1" customWidth="1"/>
    <col min="11275" max="11298" width="9.109375" style="80" customWidth="1"/>
    <col min="11299" max="11517" width="8.88671875" style="80"/>
    <col min="11518" max="11518" width="6.33203125" style="80" customWidth="1"/>
    <col min="11519" max="11519" width="35.88671875" style="80" customWidth="1"/>
    <col min="11520" max="11520" width="7.33203125" style="80" customWidth="1"/>
    <col min="11521" max="11521" width="6.88671875" style="80" customWidth="1"/>
    <col min="11522" max="11522" width="4.88671875" style="80" customWidth="1"/>
    <col min="11523" max="11523" width="5.109375" style="80" customWidth="1"/>
    <col min="11524" max="11524" width="7.5546875" style="80" customWidth="1"/>
    <col min="11525" max="11525" width="5.33203125" style="80" customWidth="1"/>
    <col min="11526" max="11526" width="7.6640625" style="80" customWidth="1"/>
    <col min="11527" max="11527" width="8" style="80" customWidth="1"/>
    <col min="11528" max="11529" width="9.109375" style="80" customWidth="1"/>
    <col min="11530" max="11530" width="12.109375" style="80" bestFit="1" customWidth="1"/>
    <col min="11531" max="11554" width="9.109375" style="80" customWidth="1"/>
    <col min="11555" max="11773" width="8.88671875" style="80"/>
    <col min="11774" max="11774" width="6.33203125" style="80" customWidth="1"/>
    <col min="11775" max="11775" width="35.88671875" style="80" customWidth="1"/>
    <col min="11776" max="11776" width="7.33203125" style="80" customWidth="1"/>
    <col min="11777" max="11777" width="6.88671875" style="80" customWidth="1"/>
    <col min="11778" max="11778" width="4.88671875" style="80" customWidth="1"/>
    <col min="11779" max="11779" width="5.109375" style="80" customWidth="1"/>
    <col min="11780" max="11780" width="7.5546875" style="80" customWidth="1"/>
    <col min="11781" max="11781" width="5.33203125" style="80" customWidth="1"/>
    <col min="11782" max="11782" width="7.6640625" style="80" customWidth="1"/>
    <col min="11783" max="11783" width="8" style="80" customWidth="1"/>
    <col min="11784" max="11785" width="9.109375" style="80" customWidth="1"/>
    <col min="11786" max="11786" width="12.109375" style="80" bestFit="1" customWidth="1"/>
    <col min="11787" max="11810" width="9.109375" style="80" customWidth="1"/>
    <col min="11811" max="12029" width="8.88671875" style="80"/>
    <col min="12030" max="12030" width="6.33203125" style="80" customWidth="1"/>
    <col min="12031" max="12031" width="35.88671875" style="80" customWidth="1"/>
    <col min="12032" max="12032" width="7.33203125" style="80" customWidth="1"/>
    <col min="12033" max="12033" width="6.88671875" style="80" customWidth="1"/>
    <col min="12034" max="12034" width="4.88671875" style="80" customWidth="1"/>
    <col min="12035" max="12035" width="5.109375" style="80" customWidth="1"/>
    <col min="12036" max="12036" width="7.5546875" style="80" customWidth="1"/>
    <col min="12037" max="12037" width="5.33203125" style="80" customWidth="1"/>
    <col min="12038" max="12038" width="7.6640625" style="80" customWidth="1"/>
    <col min="12039" max="12039" width="8" style="80" customWidth="1"/>
    <col min="12040" max="12041" width="9.109375" style="80" customWidth="1"/>
    <col min="12042" max="12042" width="12.109375" style="80" bestFit="1" customWidth="1"/>
    <col min="12043" max="12066" width="9.109375" style="80" customWidth="1"/>
    <col min="12067" max="12285" width="8.88671875" style="80"/>
    <col min="12286" max="12286" width="6.33203125" style="80" customWidth="1"/>
    <col min="12287" max="12287" width="35.88671875" style="80" customWidth="1"/>
    <col min="12288" max="12288" width="7.33203125" style="80" customWidth="1"/>
    <col min="12289" max="12289" width="6.88671875" style="80" customWidth="1"/>
    <col min="12290" max="12290" width="4.88671875" style="80" customWidth="1"/>
    <col min="12291" max="12291" width="5.109375" style="80" customWidth="1"/>
    <col min="12292" max="12292" width="7.5546875" style="80" customWidth="1"/>
    <col min="12293" max="12293" width="5.33203125" style="80" customWidth="1"/>
    <col min="12294" max="12294" width="7.6640625" style="80" customWidth="1"/>
    <col min="12295" max="12295" width="8" style="80" customWidth="1"/>
    <col min="12296" max="12297" width="9.109375" style="80" customWidth="1"/>
    <col min="12298" max="12298" width="12.109375" style="80" bestFit="1" customWidth="1"/>
    <col min="12299" max="12322" width="9.109375" style="80" customWidth="1"/>
    <col min="12323" max="12541" width="8.88671875" style="80"/>
    <col min="12542" max="12542" width="6.33203125" style="80" customWidth="1"/>
    <col min="12543" max="12543" width="35.88671875" style="80" customWidth="1"/>
    <col min="12544" max="12544" width="7.33203125" style="80" customWidth="1"/>
    <col min="12545" max="12545" width="6.88671875" style="80" customWidth="1"/>
    <col min="12546" max="12546" width="4.88671875" style="80" customWidth="1"/>
    <col min="12547" max="12547" width="5.109375" style="80" customWidth="1"/>
    <col min="12548" max="12548" width="7.5546875" style="80" customWidth="1"/>
    <col min="12549" max="12549" width="5.33203125" style="80" customWidth="1"/>
    <col min="12550" max="12550" width="7.6640625" style="80" customWidth="1"/>
    <col min="12551" max="12551" width="8" style="80" customWidth="1"/>
    <col min="12552" max="12553" width="9.109375" style="80" customWidth="1"/>
    <col min="12554" max="12554" width="12.109375" style="80" bestFit="1" customWidth="1"/>
    <col min="12555" max="12578" width="9.109375" style="80" customWidth="1"/>
    <col min="12579" max="12797" width="8.88671875" style="80"/>
    <col min="12798" max="12798" width="6.33203125" style="80" customWidth="1"/>
    <col min="12799" max="12799" width="35.88671875" style="80" customWidth="1"/>
    <col min="12800" max="12800" width="7.33203125" style="80" customWidth="1"/>
    <col min="12801" max="12801" width="6.88671875" style="80" customWidth="1"/>
    <col min="12802" max="12802" width="4.88671875" style="80" customWidth="1"/>
    <col min="12803" max="12803" width="5.109375" style="80" customWidth="1"/>
    <col min="12804" max="12804" width="7.5546875" style="80" customWidth="1"/>
    <col min="12805" max="12805" width="5.33203125" style="80" customWidth="1"/>
    <col min="12806" max="12806" width="7.6640625" style="80" customWidth="1"/>
    <col min="12807" max="12807" width="8" style="80" customWidth="1"/>
    <col min="12808" max="12809" width="9.109375" style="80" customWidth="1"/>
    <col min="12810" max="12810" width="12.109375" style="80" bestFit="1" customWidth="1"/>
    <col min="12811" max="12834" width="9.109375" style="80" customWidth="1"/>
    <col min="12835" max="13053" width="8.88671875" style="80"/>
    <col min="13054" max="13054" width="6.33203125" style="80" customWidth="1"/>
    <col min="13055" max="13055" width="35.88671875" style="80" customWidth="1"/>
    <col min="13056" max="13056" width="7.33203125" style="80" customWidth="1"/>
    <col min="13057" max="13057" width="6.88671875" style="80" customWidth="1"/>
    <col min="13058" max="13058" width="4.88671875" style="80" customWidth="1"/>
    <col min="13059" max="13059" width="5.109375" style="80" customWidth="1"/>
    <col min="13060" max="13060" width="7.5546875" style="80" customWidth="1"/>
    <col min="13061" max="13061" width="5.33203125" style="80" customWidth="1"/>
    <col min="13062" max="13062" width="7.6640625" style="80" customWidth="1"/>
    <col min="13063" max="13063" width="8" style="80" customWidth="1"/>
    <col min="13064" max="13065" width="9.109375" style="80" customWidth="1"/>
    <col min="13066" max="13066" width="12.109375" style="80" bestFit="1" customWidth="1"/>
    <col min="13067" max="13090" width="9.109375" style="80" customWidth="1"/>
    <col min="13091" max="13309" width="8.88671875" style="80"/>
    <col min="13310" max="13310" width="6.33203125" style="80" customWidth="1"/>
    <col min="13311" max="13311" width="35.88671875" style="80" customWidth="1"/>
    <col min="13312" max="13312" width="7.33203125" style="80" customWidth="1"/>
    <col min="13313" max="13313" width="6.88671875" style="80" customWidth="1"/>
    <col min="13314" max="13314" width="4.88671875" style="80" customWidth="1"/>
    <col min="13315" max="13315" width="5.109375" style="80" customWidth="1"/>
    <col min="13316" max="13316" width="7.5546875" style="80" customWidth="1"/>
    <col min="13317" max="13317" width="5.33203125" style="80" customWidth="1"/>
    <col min="13318" max="13318" width="7.6640625" style="80" customWidth="1"/>
    <col min="13319" max="13319" width="8" style="80" customWidth="1"/>
    <col min="13320" max="13321" width="9.109375" style="80" customWidth="1"/>
    <col min="13322" max="13322" width="12.109375" style="80" bestFit="1" customWidth="1"/>
    <col min="13323" max="13346" width="9.109375" style="80" customWidth="1"/>
    <col min="13347" max="13565" width="8.88671875" style="80"/>
    <col min="13566" max="13566" width="6.33203125" style="80" customWidth="1"/>
    <col min="13567" max="13567" width="35.88671875" style="80" customWidth="1"/>
    <col min="13568" max="13568" width="7.33203125" style="80" customWidth="1"/>
    <col min="13569" max="13569" width="6.88671875" style="80" customWidth="1"/>
    <col min="13570" max="13570" width="4.88671875" style="80" customWidth="1"/>
    <col min="13571" max="13571" width="5.109375" style="80" customWidth="1"/>
    <col min="13572" max="13572" width="7.5546875" style="80" customWidth="1"/>
    <col min="13573" max="13573" width="5.33203125" style="80" customWidth="1"/>
    <col min="13574" max="13574" width="7.6640625" style="80" customWidth="1"/>
    <col min="13575" max="13575" width="8" style="80" customWidth="1"/>
    <col min="13576" max="13577" width="9.109375" style="80" customWidth="1"/>
    <col min="13578" max="13578" width="12.109375" style="80" bestFit="1" customWidth="1"/>
    <col min="13579" max="13602" width="9.109375" style="80" customWidth="1"/>
    <col min="13603" max="13821" width="8.88671875" style="80"/>
    <col min="13822" max="13822" width="6.33203125" style="80" customWidth="1"/>
    <col min="13823" max="13823" width="35.88671875" style="80" customWidth="1"/>
    <col min="13824" max="13824" width="7.33203125" style="80" customWidth="1"/>
    <col min="13825" max="13825" width="6.88671875" style="80" customWidth="1"/>
    <col min="13826" max="13826" width="4.88671875" style="80" customWidth="1"/>
    <col min="13827" max="13827" width="5.109375" style="80" customWidth="1"/>
    <col min="13828" max="13828" width="7.5546875" style="80" customWidth="1"/>
    <col min="13829" max="13829" width="5.33203125" style="80" customWidth="1"/>
    <col min="13830" max="13830" width="7.6640625" style="80" customWidth="1"/>
    <col min="13831" max="13831" width="8" style="80" customWidth="1"/>
    <col min="13832" max="13833" width="9.109375" style="80" customWidth="1"/>
    <col min="13834" max="13834" width="12.109375" style="80" bestFit="1" customWidth="1"/>
    <col min="13835" max="13858" width="9.109375" style="80" customWidth="1"/>
    <col min="13859" max="14077" width="8.88671875" style="80"/>
    <col min="14078" max="14078" width="6.33203125" style="80" customWidth="1"/>
    <col min="14079" max="14079" width="35.88671875" style="80" customWidth="1"/>
    <col min="14080" max="14080" width="7.33203125" style="80" customWidth="1"/>
    <col min="14081" max="14081" width="6.88671875" style="80" customWidth="1"/>
    <col min="14082" max="14082" width="4.88671875" style="80" customWidth="1"/>
    <col min="14083" max="14083" width="5.109375" style="80" customWidth="1"/>
    <col min="14084" max="14084" width="7.5546875" style="80" customWidth="1"/>
    <col min="14085" max="14085" width="5.33203125" style="80" customWidth="1"/>
    <col min="14086" max="14086" width="7.6640625" style="80" customWidth="1"/>
    <col min="14087" max="14087" width="8" style="80" customWidth="1"/>
    <col min="14088" max="14089" width="9.109375" style="80" customWidth="1"/>
    <col min="14090" max="14090" width="12.109375" style="80" bestFit="1" customWidth="1"/>
    <col min="14091" max="14114" width="9.109375" style="80" customWidth="1"/>
    <col min="14115" max="14333" width="8.88671875" style="80"/>
    <col min="14334" max="14334" width="6.33203125" style="80" customWidth="1"/>
    <col min="14335" max="14335" width="35.88671875" style="80" customWidth="1"/>
    <col min="14336" max="14336" width="7.33203125" style="80" customWidth="1"/>
    <col min="14337" max="14337" width="6.88671875" style="80" customWidth="1"/>
    <col min="14338" max="14338" width="4.88671875" style="80" customWidth="1"/>
    <col min="14339" max="14339" width="5.109375" style="80" customWidth="1"/>
    <col min="14340" max="14340" width="7.5546875" style="80" customWidth="1"/>
    <col min="14341" max="14341" width="5.33203125" style="80" customWidth="1"/>
    <col min="14342" max="14342" width="7.6640625" style="80" customWidth="1"/>
    <col min="14343" max="14343" width="8" style="80" customWidth="1"/>
    <col min="14344" max="14345" width="9.109375" style="80" customWidth="1"/>
    <col min="14346" max="14346" width="12.109375" style="80" bestFit="1" customWidth="1"/>
    <col min="14347" max="14370" width="9.109375" style="80" customWidth="1"/>
    <col min="14371" max="14589" width="8.88671875" style="80"/>
    <col min="14590" max="14590" width="6.33203125" style="80" customWidth="1"/>
    <col min="14591" max="14591" width="35.88671875" style="80" customWidth="1"/>
    <col min="14592" max="14592" width="7.33203125" style="80" customWidth="1"/>
    <col min="14593" max="14593" width="6.88671875" style="80" customWidth="1"/>
    <col min="14594" max="14594" width="4.88671875" style="80" customWidth="1"/>
    <col min="14595" max="14595" width="5.109375" style="80" customWidth="1"/>
    <col min="14596" max="14596" width="7.5546875" style="80" customWidth="1"/>
    <col min="14597" max="14597" width="5.33203125" style="80" customWidth="1"/>
    <col min="14598" max="14598" width="7.6640625" style="80" customWidth="1"/>
    <col min="14599" max="14599" width="8" style="80" customWidth="1"/>
    <col min="14600" max="14601" width="9.109375" style="80" customWidth="1"/>
    <col min="14602" max="14602" width="12.109375" style="80" bestFit="1" customWidth="1"/>
    <col min="14603" max="14626" width="9.109375" style="80" customWidth="1"/>
    <col min="14627" max="14845" width="8.88671875" style="80"/>
    <col min="14846" max="14846" width="6.33203125" style="80" customWidth="1"/>
    <col min="14847" max="14847" width="35.88671875" style="80" customWidth="1"/>
    <col min="14848" max="14848" width="7.33203125" style="80" customWidth="1"/>
    <col min="14849" max="14849" width="6.88671875" style="80" customWidth="1"/>
    <col min="14850" max="14850" width="4.88671875" style="80" customWidth="1"/>
    <col min="14851" max="14851" width="5.109375" style="80" customWidth="1"/>
    <col min="14852" max="14852" width="7.5546875" style="80" customWidth="1"/>
    <col min="14853" max="14853" width="5.33203125" style="80" customWidth="1"/>
    <col min="14854" max="14854" width="7.6640625" style="80" customWidth="1"/>
    <col min="14855" max="14855" width="8" style="80" customWidth="1"/>
    <col min="14856" max="14857" width="9.109375" style="80" customWidth="1"/>
    <col min="14858" max="14858" width="12.109375" style="80" bestFit="1" customWidth="1"/>
    <col min="14859" max="14882" width="9.109375" style="80" customWidth="1"/>
    <col min="14883" max="15101" width="8.88671875" style="80"/>
    <col min="15102" max="15102" width="6.33203125" style="80" customWidth="1"/>
    <col min="15103" max="15103" width="35.88671875" style="80" customWidth="1"/>
    <col min="15104" max="15104" width="7.33203125" style="80" customWidth="1"/>
    <col min="15105" max="15105" width="6.88671875" style="80" customWidth="1"/>
    <col min="15106" max="15106" width="4.88671875" style="80" customWidth="1"/>
    <col min="15107" max="15107" width="5.109375" style="80" customWidth="1"/>
    <col min="15108" max="15108" width="7.5546875" style="80" customWidth="1"/>
    <col min="15109" max="15109" width="5.33203125" style="80" customWidth="1"/>
    <col min="15110" max="15110" width="7.6640625" style="80" customWidth="1"/>
    <col min="15111" max="15111" width="8" style="80" customWidth="1"/>
    <col min="15112" max="15113" width="9.109375" style="80" customWidth="1"/>
    <col min="15114" max="15114" width="12.109375" style="80" bestFit="1" customWidth="1"/>
    <col min="15115" max="15138" width="9.109375" style="80" customWidth="1"/>
    <col min="15139" max="15357" width="8.88671875" style="80"/>
    <col min="15358" max="15358" width="6.33203125" style="80" customWidth="1"/>
    <col min="15359" max="15359" width="35.88671875" style="80" customWidth="1"/>
    <col min="15360" max="15360" width="7.33203125" style="80" customWidth="1"/>
    <col min="15361" max="15361" width="6.88671875" style="80" customWidth="1"/>
    <col min="15362" max="15362" width="4.88671875" style="80" customWidth="1"/>
    <col min="15363" max="15363" width="5.109375" style="80" customWidth="1"/>
    <col min="15364" max="15364" width="7.5546875" style="80" customWidth="1"/>
    <col min="15365" max="15365" width="5.33203125" style="80" customWidth="1"/>
    <col min="15366" max="15366" width="7.6640625" style="80" customWidth="1"/>
    <col min="15367" max="15367" width="8" style="80" customWidth="1"/>
    <col min="15368" max="15369" width="9.109375" style="80" customWidth="1"/>
    <col min="15370" max="15370" width="12.109375" style="80" bestFit="1" customWidth="1"/>
    <col min="15371" max="15394" width="9.109375" style="80" customWidth="1"/>
    <col min="15395" max="15613" width="8.88671875" style="80"/>
    <col min="15614" max="15614" width="6.33203125" style="80" customWidth="1"/>
    <col min="15615" max="15615" width="35.88671875" style="80" customWidth="1"/>
    <col min="15616" max="15616" width="7.33203125" style="80" customWidth="1"/>
    <col min="15617" max="15617" width="6.88671875" style="80" customWidth="1"/>
    <col min="15618" max="15618" width="4.88671875" style="80" customWidth="1"/>
    <col min="15619" max="15619" width="5.109375" style="80" customWidth="1"/>
    <col min="15620" max="15620" width="7.5546875" style="80" customWidth="1"/>
    <col min="15621" max="15621" width="5.33203125" style="80" customWidth="1"/>
    <col min="15622" max="15622" width="7.6640625" style="80" customWidth="1"/>
    <col min="15623" max="15623" width="8" style="80" customWidth="1"/>
    <col min="15624" max="15625" width="9.109375" style="80" customWidth="1"/>
    <col min="15626" max="15626" width="12.109375" style="80" bestFit="1" customWidth="1"/>
    <col min="15627" max="15650" width="9.109375" style="80" customWidth="1"/>
    <col min="15651" max="15869" width="8.88671875" style="80"/>
    <col min="15870" max="15870" width="6.33203125" style="80" customWidth="1"/>
    <col min="15871" max="15871" width="35.88671875" style="80" customWidth="1"/>
    <col min="15872" max="15872" width="7.33203125" style="80" customWidth="1"/>
    <col min="15873" max="15873" width="6.88671875" style="80" customWidth="1"/>
    <col min="15874" max="15874" width="4.88671875" style="80" customWidth="1"/>
    <col min="15875" max="15875" width="5.109375" style="80" customWidth="1"/>
    <col min="15876" max="15876" width="7.5546875" style="80" customWidth="1"/>
    <col min="15877" max="15877" width="5.33203125" style="80" customWidth="1"/>
    <col min="15878" max="15878" width="7.6640625" style="80" customWidth="1"/>
    <col min="15879" max="15879" width="8" style="80" customWidth="1"/>
    <col min="15880" max="15881" width="9.109375" style="80" customWidth="1"/>
    <col min="15882" max="15882" width="12.109375" style="80" bestFit="1" customWidth="1"/>
    <col min="15883" max="15906" width="9.109375" style="80" customWidth="1"/>
    <col min="15907" max="16125" width="8.88671875" style="80"/>
    <col min="16126" max="16126" width="6.33203125" style="80" customWidth="1"/>
    <col min="16127" max="16127" width="35.88671875" style="80" customWidth="1"/>
    <col min="16128" max="16128" width="7.33203125" style="80" customWidth="1"/>
    <col min="16129" max="16129" width="6.88671875" style="80" customWidth="1"/>
    <col min="16130" max="16130" width="4.88671875" style="80" customWidth="1"/>
    <col min="16131" max="16131" width="5.109375" style="80" customWidth="1"/>
    <col min="16132" max="16132" width="7.5546875" style="80" customWidth="1"/>
    <col min="16133" max="16133" width="5.33203125" style="80" customWidth="1"/>
    <col min="16134" max="16134" width="7.6640625" style="80" customWidth="1"/>
    <col min="16135" max="16135" width="8" style="80" customWidth="1"/>
    <col min="16136" max="16137" width="9.109375" style="80" customWidth="1"/>
    <col min="16138" max="16138" width="12.109375" style="80" bestFit="1" customWidth="1"/>
    <col min="16139" max="16162" width="9.109375" style="80" customWidth="1"/>
    <col min="16163" max="16384" width="8.88671875" style="80"/>
  </cols>
  <sheetData>
    <row r="1" spans="1:8" x14ac:dyDescent="0.25">
      <c r="F1" s="81" t="s">
        <v>124</v>
      </c>
      <c r="G1" s="81"/>
    </row>
    <row r="2" spans="1:8" x14ac:dyDescent="0.25">
      <c r="F2" s="81"/>
      <c r="G2" s="81"/>
    </row>
    <row r="3" spans="1:8" ht="18" x14ac:dyDescent="0.25">
      <c r="B3" s="138" t="s">
        <v>125</v>
      </c>
      <c r="C3" s="138"/>
      <c r="D3" s="138"/>
      <c r="E3" s="138"/>
      <c r="F3" s="138"/>
      <c r="G3" s="138"/>
      <c r="H3" s="138"/>
    </row>
    <row r="4" spans="1:8" x14ac:dyDescent="0.25">
      <c r="G4" s="83"/>
      <c r="H4" s="83"/>
    </row>
    <row r="5" spans="1:8" ht="196.8" customHeight="1" x14ac:dyDescent="0.25">
      <c r="A5" s="133"/>
      <c r="B5" s="84" t="s">
        <v>126</v>
      </c>
      <c r="C5" s="85" t="s">
        <v>127</v>
      </c>
      <c r="D5" s="85" t="s">
        <v>128</v>
      </c>
      <c r="E5" s="85" t="s">
        <v>129</v>
      </c>
      <c r="F5" s="86" t="s">
        <v>130</v>
      </c>
      <c r="G5" s="87" t="s">
        <v>142</v>
      </c>
      <c r="H5" s="87" t="s">
        <v>143</v>
      </c>
    </row>
    <row r="6" spans="1:8" x14ac:dyDescent="0.25">
      <c r="A6" s="133"/>
      <c r="B6" s="88" t="s">
        <v>131</v>
      </c>
      <c r="C6" s="89"/>
      <c r="D6" s="89"/>
      <c r="E6" s="90"/>
      <c r="F6" s="92"/>
      <c r="G6" s="97"/>
      <c r="H6" s="97"/>
    </row>
    <row r="7" spans="1:8" ht="25.8" customHeight="1" x14ac:dyDescent="0.25">
      <c r="A7" s="133">
        <v>1</v>
      </c>
      <c r="B7" s="93" t="s">
        <v>4</v>
      </c>
      <c r="C7" s="89">
        <v>11.45</v>
      </c>
      <c r="D7" s="89">
        <f t="shared" ref="D7:D36" si="0">ROUND(C7*1.2, 2)</f>
        <v>13.74</v>
      </c>
      <c r="E7" s="94">
        <v>2015</v>
      </c>
      <c r="F7" s="92">
        <f>'Процент скидки'!$B$2</f>
        <v>80</v>
      </c>
      <c r="G7" s="95">
        <f>ROUND((C7*(100-F7))/100,2)</f>
        <v>2.29</v>
      </c>
      <c r="H7" s="95">
        <f>ROUND(G7*1.2, 2)</f>
        <v>2.75</v>
      </c>
    </row>
    <row r="8" spans="1:8" ht="26.4" x14ac:dyDescent="0.25">
      <c r="A8" s="133">
        <v>2</v>
      </c>
      <c r="B8" s="96" t="s">
        <v>5</v>
      </c>
      <c r="C8" s="89">
        <v>8.66</v>
      </c>
      <c r="D8" s="89">
        <f t="shared" si="0"/>
        <v>10.39</v>
      </c>
      <c r="E8" s="90">
        <v>2015</v>
      </c>
      <c r="F8" s="92">
        <f>'Процент скидки'!$B$2</f>
        <v>80</v>
      </c>
      <c r="G8" s="95">
        <f>ROUND((C8*(100-F8))/100,2)</f>
        <v>1.73</v>
      </c>
      <c r="H8" s="95">
        <f t="shared" ref="H8:H69" si="1">ROUND(G8*1.2, 2)</f>
        <v>2.08</v>
      </c>
    </row>
    <row r="9" spans="1:8" ht="52.8" x14ac:dyDescent="0.25">
      <c r="A9" s="133">
        <v>3</v>
      </c>
      <c r="B9" s="96" t="s">
        <v>6</v>
      </c>
      <c r="C9" s="89">
        <v>3.75</v>
      </c>
      <c r="D9" s="89">
        <f t="shared" si="0"/>
        <v>4.5</v>
      </c>
      <c r="E9" s="90">
        <v>2015</v>
      </c>
      <c r="F9" s="92">
        <f>'Процент скидки'!$B$2</f>
        <v>80</v>
      </c>
      <c r="G9" s="95">
        <f>ROUND((C9*(100-F9))/100,2)</f>
        <v>0.75</v>
      </c>
      <c r="H9" s="95">
        <f t="shared" si="1"/>
        <v>0.9</v>
      </c>
    </row>
    <row r="10" spans="1:8" ht="66" x14ac:dyDescent="0.25">
      <c r="A10" s="133">
        <v>4</v>
      </c>
      <c r="B10" s="96" t="s">
        <v>7</v>
      </c>
      <c r="C10" s="89">
        <v>6.42</v>
      </c>
      <c r="D10" s="89">
        <f t="shared" si="0"/>
        <v>7.7</v>
      </c>
      <c r="E10" s="90">
        <v>2015</v>
      </c>
      <c r="F10" s="92">
        <f>'Процент скидки'!$B$2</f>
        <v>80</v>
      </c>
      <c r="G10" s="95">
        <f>ROUND((C10*(100-F10))/100,2)</f>
        <v>1.28</v>
      </c>
      <c r="H10" s="95">
        <f t="shared" si="1"/>
        <v>1.54</v>
      </c>
    </row>
    <row r="11" spans="1:8" ht="29.25" customHeight="1" x14ac:dyDescent="0.25">
      <c r="A11" s="133">
        <v>5</v>
      </c>
      <c r="B11" s="96" t="s">
        <v>8</v>
      </c>
      <c r="C11" s="89">
        <v>12.73</v>
      </c>
      <c r="D11" s="89">
        <f t="shared" si="0"/>
        <v>15.28</v>
      </c>
      <c r="E11" s="90">
        <v>2015</v>
      </c>
      <c r="F11" s="92">
        <f>'Процент скидки'!$B$2</f>
        <v>80</v>
      </c>
      <c r="G11" s="95">
        <f>ROUND((C11*(100-F11))/100,2)</f>
        <v>2.5499999999999998</v>
      </c>
      <c r="H11" s="95">
        <f t="shared" si="1"/>
        <v>3.06</v>
      </c>
    </row>
    <row r="12" spans="1:8" ht="39.6" x14ac:dyDescent="0.25">
      <c r="A12" s="133">
        <v>6</v>
      </c>
      <c r="B12" s="96" t="s">
        <v>9</v>
      </c>
      <c r="C12" s="89">
        <v>8.2899999999999991</v>
      </c>
      <c r="D12" s="89">
        <f t="shared" si="0"/>
        <v>9.9499999999999993</v>
      </c>
      <c r="E12" s="90">
        <v>2015</v>
      </c>
      <c r="F12" s="92">
        <f>'Процент скидки'!$B$2</f>
        <v>80</v>
      </c>
      <c r="G12" s="95">
        <f>ROUND((C12*(100-F12))/100,2)</f>
        <v>1.66</v>
      </c>
      <c r="H12" s="95">
        <f t="shared" si="1"/>
        <v>1.99</v>
      </c>
    </row>
    <row r="13" spans="1:8" ht="52.8" customHeight="1" x14ac:dyDescent="0.25">
      <c r="A13" s="133">
        <v>7</v>
      </c>
      <c r="B13" s="96" t="s">
        <v>10</v>
      </c>
      <c r="C13" s="89">
        <v>2.5</v>
      </c>
      <c r="D13" s="89">
        <f t="shared" si="0"/>
        <v>3</v>
      </c>
      <c r="E13" s="90">
        <v>2015</v>
      </c>
      <c r="F13" s="92">
        <f>'Процент скидки'!$B$2</f>
        <v>80</v>
      </c>
      <c r="G13" s="95">
        <f>ROUND((C13*(100-F13))/100,2)</f>
        <v>0.5</v>
      </c>
      <c r="H13" s="95">
        <f t="shared" si="1"/>
        <v>0.6</v>
      </c>
    </row>
    <row r="14" spans="1:8" ht="30" customHeight="1" x14ac:dyDescent="0.25">
      <c r="A14" s="133">
        <v>8</v>
      </c>
      <c r="B14" s="96" t="s">
        <v>11</v>
      </c>
      <c r="C14" s="89">
        <v>10.38</v>
      </c>
      <c r="D14" s="89">
        <f t="shared" si="0"/>
        <v>12.46</v>
      </c>
      <c r="E14" s="90">
        <v>2015</v>
      </c>
      <c r="F14" s="92">
        <f>'Процент скидки'!$B$2</f>
        <v>80</v>
      </c>
      <c r="G14" s="95">
        <f>ROUND((C14*(100-F14))/100,2)</f>
        <v>2.08</v>
      </c>
      <c r="H14" s="95">
        <f t="shared" si="1"/>
        <v>2.5</v>
      </c>
    </row>
    <row r="15" spans="1:8" ht="26.4" x14ac:dyDescent="0.25">
      <c r="A15" s="133">
        <v>9</v>
      </c>
      <c r="B15" s="96" t="s">
        <v>13</v>
      </c>
      <c r="C15" s="89">
        <v>8.84</v>
      </c>
      <c r="D15" s="89">
        <f t="shared" si="0"/>
        <v>10.61</v>
      </c>
      <c r="E15" s="90">
        <v>2015</v>
      </c>
      <c r="F15" s="92">
        <f>'Процент скидки'!$B$2</f>
        <v>80</v>
      </c>
      <c r="G15" s="95">
        <f>ROUND((C15*(100-F15))/100,2)</f>
        <v>1.77</v>
      </c>
      <c r="H15" s="95">
        <f t="shared" si="1"/>
        <v>2.12</v>
      </c>
    </row>
    <row r="16" spans="1:8" x14ac:dyDescent="0.25">
      <c r="A16" s="133"/>
      <c r="B16" s="133"/>
      <c r="C16" s="89"/>
      <c r="D16" s="89"/>
      <c r="E16" s="90"/>
      <c r="F16" s="92"/>
      <c r="G16" s="95"/>
      <c r="H16" s="95"/>
    </row>
    <row r="17" spans="1:8" x14ac:dyDescent="0.25">
      <c r="A17" s="133">
        <v>10</v>
      </c>
      <c r="B17" s="88" t="s">
        <v>132</v>
      </c>
      <c r="C17" s="89"/>
      <c r="D17" s="89"/>
      <c r="E17" s="90"/>
      <c r="F17" s="92"/>
      <c r="G17" s="95"/>
      <c r="H17" s="95"/>
    </row>
    <row r="18" spans="1:8" ht="66" x14ac:dyDescent="0.25">
      <c r="A18" s="133">
        <v>11</v>
      </c>
      <c r="B18" s="96" t="s">
        <v>16</v>
      </c>
      <c r="C18" s="89">
        <v>24.33</v>
      </c>
      <c r="D18" s="89">
        <f t="shared" si="0"/>
        <v>29.2</v>
      </c>
      <c r="E18" s="90">
        <v>2016</v>
      </c>
      <c r="F18" s="92">
        <f>'Процент скидки'!$B$2</f>
        <v>80</v>
      </c>
      <c r="G18" s="95">
        <f>ROUND((C18*(100-F18))/100,2)</f>
        <v>4.87</v>
      </c>
      <c r="H18" s="95">
        <f t="shared" si="1"/>
        <v>5.84</v>
      </c>
    </row>
    <row r="19" spans="1:8" ht="66" x14ac:dyDescent="0.25">
      <c r="A19" s="133">
        <v>12</v>
      </c>
      <c r="B19" s="96" t="s">
        <v>17</v>
      </c>
      <c r="C19" s="89">
        <v>10.56</v>
      </c>
      <c r="D19" s="89">
        <f t="shared" si="0"/>
        <v>12.67</v>
      </c>
      <c r="E19" s="90">
        <v>2016</v>
      </c>
      <c r="F19" s="92">
        <f>'Процент скидки'!$B$2</f>
        <v>80</v>
      </c>
      <c r="G19" s="95">
        <f>ROUND((C19*(100-F19))/100,2)</f>
        <v>2.11</v>
      </c>
      <c r="H19" s="95">
        <f t="shared" si="1"/>
        <v>2.5299999999999998</v>
      </c>
    </row>
    <row r="20" spans="1:8" ht="26.4" x14ac:dyDescent="0.25">
      <c r="A20" s="133">
        <v>13</v>
      </c>
      <c r="B20" s="96" t="s">
        <v>18</v>
      </c>
      <c r="C20" s="89">
        <v>10.55</v>
      </c>
      <c r="D20" s="89">
        <f t="shared" si="0"/>
        <v>12.66</v>
      </c>
      <c r="E20" s="90">
        <v>2016</v>
      </c>
      <c r="F20" s="92">
        <f>'Процент скидки'!$B$2</f>
        <v>80</v>
      </c>
      <c r="G20" s="95">
        <f>ROUND((C20*(100-F20))/100,2)</f>
        <v>2.11</v>
      </c>
      <c r="H20" s="95">
        <f t="shared" si="1"/>
        <v>2.5299999999999998</v>
      </c>
    </row>
    <row r="21" spans="1:8" ht="51" customHeight="1" x14ac:dyDescent="0.25">
      <c r="A21" s="133">
        <v>14</v>
      </c>
      <c r="B21" s="98" t="s">
        <v>19</v>
      </c>
      <c r="C21" s="89">
        <v>12.75</v>
      </c>
      <c r="D21" s="89">
        <f t="shared" si="0"/>
        <v>15.3</v>
      </c>
      <c r="E21" s="90">
        <v>2016</v>
      </c>
      <c r="F21" s="92">
        <f>'Процент скидки'!$B$2</f>
        <v>80</v>
      </c>
      <c r="G21" s="95">
        <f>ROUND((C21*(100-F21))/100,2)</f>
        <v>2.5499999999999998</v>
      </c>
      <c r="H21" s="95">
        <f t="shared" si="1"/>
        <v>3.06</v>
      </c>
    </row>
    <row r="22" spans="1:8" ht="65.25" customHeight="1" x14ac:dyDescent="0.25">
      <c r="A22" s="133">
        <v>15</v>
      </c>
      <c r="B22" s="96" t="s">
        <v>20</v>
      </c>
      <c r="C22" s="89">
        <v>29</v>
      </c>
      <c r="D22" s="89">
        <f t="shared" si="0"/>
        <v>34.799999999999997</v>
      </c>
      <c r="E22" s="90">
        <v>2016</v>
      </c>
      <c r="F22" s="92">
        <f>'Процент скидки'!$B$2</f>
        <v>80</v>
      </c>
      <c r="G22" s="95">
        <f>ROUND((C22*(100-F22))/100,2)</f>
        <v>5.8</v>
      </c>
      <c r="H22" s="95">
        <f t="shared" si="1"/>
        <v>6.96</v>
      </c>
    </row>
    <row r="23" spans="1:8" ht="39.6" x14ac:dyDescent="0.25">
      <c r="A23" s="133">
        <v>16</v>
      </c>
      <c r="B23" s="96" t="s">
        <v>21</v>
      </c>
      <c r="C23" s="89">
        <v>22.16</v>
      </c>
      <c r="D23" s="89">
        <f t="shared" si="0"/>
        <v>26.59</v>
      </c>
      <c r="E23" s="90">
        <v>2016</v>
      </c>
      <c r="F23" s="92">
        <f>'Процент скидки'!$B$2</f>
        <v>80</v>
      </c>
      <c r="G23" s="95">
        <f>ROUND((C23*(100-F23))/100,2)</f>
        <v>4.43</v>
      </c>
      <c r="H23" s="95">
        <f t="shared" si="1"/>
        <v>5.32</v>
      </c>
    </row>
    <row r="24" spans="1:8" ht="39.6" x14ac:dyDescent="0.25">
      <c r="A24" s="133">
        <v>17</v>
      </c>
      <c r="B24" s="96" t="s">
        <v>22</v>
      </c>
      <c r="C24" s="89">
        <v>8.36</v>
      </c>
      <c r="D24" s="89">
        <f t="shared" si="0"/>
        <v>10.029999999999999</v>
      </c>
      <c r="E24" s="90">
        <v>2016</v>
      </c>
      <c r="F24" s="92">
        <f>'Процент скидки'!$B$2</f>
        <v>80</v>
      </c>
      <c r="G24" s="95">
        <f>ROUND((C24*(100-F24))/100,2)</f>
        <v>1.67</v>
      </c>
      <c r="H24" s="95">
        <f t="shared" si="1"/>
        <v>2</v>
      </c>
    </row>
    <row r="25" spans="1:8" ht="39.6" x14ac:dyDescent="0.25">
      <c r="A25" s="133">
        <v>18</v>
      </c>
      <c r="B25" s="96" t="s">
        <v>23</v>
      </c>
      <c r="C25" s="89">
        <v>22.03</v>
      </c>
      <c r="D25" s="89">
        <f t="shared" si="0"/>
        <v>26.44</v>
      </c>
      <c r="E25" s="90">
        <v>2016</v>
      </c>
      <c r="F25" s="92">
        <f>'Процент скидки'!$B$2</f>
        <v>80</v>
      </c>
      <c r="G25" s="95">
        <f>ROUND((C25*(100-F25))/100,2)</f>
        <v>4.41</v>
      </c>
      <c r="H25" s="95">
        <f t="shared" si="1"/>
        <v>5.29</v>
      </c>
    </row>
    <row r="26" spans="1:8" ht="26.4" x14ac:dyDescent="0.25">
      <c r="A26" s="133">
        <v>19</v>
      </c>
      <c r="B26" s="96" t="s">
        <v>24</v>
      </c>
      <c r="C26" s="89">
        <v>21.49</v>
      </c>
      <c r="D26" s="89">
        <f t="shared" si="0"/>
        <v>25.79</v>
      </c>
      <c r="E26" s="90">
        <v>2016</v>
      </c>
      <c r="F26" s="92">
        <f>'Процент скидки'!$B$2</f>
        <v>80</v>
      </c>
      <c r="G26" s="95">
        <f>ROUND((C26*(100-F26))/100,2)</f>
        <v>4.3</v>
      </c>
      <c r="H26" s="95">
        <f t="shared" si="1"/>
        <v>5.16</v>
      </c>
    </row>
    <row r="27" spans="1:8" x14ac:dyDescent="0.25">
      <c r="A27" s="133"/>
      <c r="B27" s="133"/>
      <c r="C27" s="99"/>
      <c r="D27" s="89"/>
      <c r="E27" s="90"/>
      <c r="F27" s="92"/>
      <c r="G27" s="95"/>
      <c r="H27" s="95"/>
    </row>
    <row r="28" spans="1:8" x14ac:dyDescent="0.25">
      <c r="A28" s="133"/>
      <c r="B28" s="88" t="s">
        <v>133</v>
      </c>
      <c r="C28" s="99"/>
      <c r="D28" s="89"/>
      <c r="E28" s="90"/>
      <c r="F28" s="92"/>
      <c r="G28" s="95"/>
      <c r="H28" s="95"/>
    </row>
    <row r="29" spans="1:8" ht="26.4" x14ac:dyDescent="0.25">
      <c r="A29" s="133">
        <v>20</v>
      </c>
      <c r="B29" s="93" t="s">
        <v>28</v>
      </c>
      <c r="C29" s="89">
        <v>22.8</v>
      </c>
      <c r="D29" s="89">
        <f t="shared" si="0"/>
        <v>27.36</v>
      </c>
      <c r="E29" s="90">
        <v>2017</v>
      </c>
      <c r="F29" s="92">
        <f>'Процент скидки'!$B$2</f>
        <v>80</v>
      </c>
      <c r="G29" s="95">
        <f>ROUND((C29*(100-F29))/100,2)</f>
        <v>4.5599999999999996</v>
      </c>
      <c r="H29" s="95">
        <f t="shared" si="1"/>
        <v>5.47</v>
      </c>
    </row>
    <row r="30" spans="1:8" x14ac:dyDescent="0.25">
      <c r="A30" s="133">
        <v>21</v>
      </c>
      <c r="B30" s="96" t="s">
        <v>29</v>
      </c>
      <c r="C30" s="89">
        <v>31.08</v>
      </c>
      <c r="D30" s="89">
        <f t="shared" si="0"/>
        <v>37.299999999999997</v>
      </c>
      <c r="E30" s="90">
        <v>2017</v>
      </c>
      <c r="F30" s="92">
        <f>'Процент скидки'!$B$2</f>
        <v>80</v>
      </c>
      <c r="G30" s="95">
        <f>ROUND((C30*(100-F30))/100,2)</f>
        <v>6.22</v>
      </c>
      <c r="H30" s="95">
        <f t="shared" si="1"/>
        <v>7.46</v>
      </c>
    </row>
    <row r="31" spans="1:8" ht="26.4" x14ac:dyDescent="0.25">
      <c r="A31" s="133">
        <v>22</v>
      </c>
      <c r="B31" s="96" t="s">
        <v>30</v>
      </c>
      <c r="C31" s="89">
        <v>22.5</v>
      </c>
      <c r="D31" s="89">
        <f t="shared" si="0"/>
        <v>27</v>
      </c>
      <c r="E31" s="90">
        <v>2017</v>
      </c>
      <c r="F31" s="92">
        <f>'Процент скидки'!$B$2</f>
        <v>80</v>
      </c>
      <c r="G31" s="95">
        <f>ROUND((C31*(100-F31))/100,2)</f>
        <v>4.5</v>
      </c>
      <c r="H31" s="95">
        <f t="shared" si="1"/>
        <v>5.4</v>
      </c>
    </row>
    <row r="32" spans="1:8" ht="39.6" x14ac:dyDescent="0.25">
      <c r="A32" s="133">
        <v>23</v>
      </c>
      <c r="B32" s="96" t="s">
        <v>31</v>
      </c>
      <c r="C32" s="89">
        <v>19</v>
      </c>
      <c r="D32" s="89">
        <f t="shared" si="0"/>
        <v>22.8</v>
      </c>
      <c r="E32" s="90">
        <v>2017</v>
      </c>
      <c r="F32" s="92">
        <f>'Процент скидки'!$B$2</f>
        <v>80</v>
      </c>
      <c r="G32" s="95">
        <f>ROUND((C32*(100-F32))/100,2)</f>
        <v>3.8</v>
      </c>
      <c r="H32" s="95">
        <f t="shared" si="1"/>
        <v>4.5599999999999996</v>
      </c>
    </row>
    <row r="33" spans="1:8" ht="26.4" x14ac:dyDescent="0.25">
      <c r="A33" s="133">
        <v>24</v>
      </c>
      <c r="B33" s="96" t="s">
        <v>32</v>
      </c>
      <c r="C33" s="89">
        <v>30.3</v>
      </c>
      <c r="D33" s="89">
        <f t="shared" si="0"/>
        <v>36.36</v>
      </c>
      <c r="E33" s="90">
        <v>2017</v>
      </c>
      <c r="F33" s="92">
        <f>'Процент скидки'!$B$2</f>
        <v>80</v>
      </c>
      <c r="G33" s="95">
        <f>ROUND((C33*(100-F33))/100,2)</f>
        <v>6.06</v>
      </c>
      <c r="H33" s="95">
        <f t="shared" si="1"/>
        <v>7.27</v>
      </c>
    </row>
    <row r="34" spans="1:8" ht="39.6" x14ac:dyDescent="0.25">
      <c r="A34" s="133">
        <v>25</v>
      </c>
      <c r="B34" s="96" t="s">
        <v>33</v>
      </c>
      <c r="C34" s="89">
        <v>19.649999999999999</v>
      </c>
      <c r="D34" s="89">
        <f t="shared" si="0"/>
        <v>23.58</v>
      </c>
      <c r="E34" s="90">
        <v>2017</v>
      </c>
      <c r="F34" s="92">
        <f>'Процент скидки'!$B$2</f>
        <v>80</v>
      </c>
      <c r="G34" s="95">
        <f>ROUND((C34*(100-F34))/100,2)</f>
        <v>3.93</v>
      </c>
      <c r="H34" s="95">
        <f t="shared" si="1"/>
        <v>4.72</v>
      </c>
    </row>
    <row r="35" spans="1:8" ht="27.75" customHeight="1" x14ac:dyDescent="0.25">
      <c r="A35" s="133">
        <v>26</v>
      </c>
      <c r="B35" s="96" t="s">
        <v>34</v>
      </c>
      <c r="C35" s="89">
        <v>16</v>
      </c>
      <c r="D35" s="89">
        <f t="shared" si="0"/>
        <v>19.2</v>
      </c>
      <c r="E35" s="90">
        <v>2017</v>
      </c>
      <c r="F35" s="92">
        <f>'Процент скидки'!$B$2</f>
        <v>80</v>
      </c>
      <c r="G35" s="95">
        <f>ROUND((C35*(100-F35))/100,2)</f>
        <v>3.2</v>
      </c>
      <c r="H35" s="95">
        <f t="shared" si="1"/>
        <v>3.84</v>
      </c>
    </row>
    <row r="36" spans="1:8" ht="54.75" customHeight="1" x14ac:dyDescent="0.25">
      <c r="A36" s="133">
        <v>27</v>
      </c>
      <c r="B36" s="100" t="s">
        <v>35</v>
      </c>
      <c r="C36" s="89">
        <v>14</v>
      </c>
      <c r="D36" s="89">
        <f t="shared" si="0"/>
        <v>16.8</v>
      </c>
      <c r="E36" s="90">
        <v>2017</v>
      </c>
      <c r="F36" s="92">
        <f>'Процент скидки'!$B$2</f>
        <v>80</v>
      </c>
      <c r="G36" s="95">
        <f>ROUND((C36*(100-F36))/100,2)</f>
        <v>2.8</v>
      </c>
      <c r="H36" s="95">
        <f t="shared" si="1"/>
        <v>3.36</v>
      </c>
    </row>
    <row r="37" spans="1:8" x14ac:dyDescent="0.25">
      <c r="A37" s="133"/>
      <c r="B37" s="133"/>
      <c r="C37" s="99"/>
      <c r="D37" s="89"/>
      <c r="E37" s="90"/>
      <c r="F37" s="92"/>
      <c r="G37" s="95"/>
      <c r="H37" s="95"/>
    </row>
    <row r="38" spans="1:8" x14ac:dyDescent="0.25">
      <c r="A38" s="133"/>
      <c r="B38" s="88" t="s">
        <v>134</v>
      </c>
      <c r="C38" s="99"/>
      <c r="D38" s="89"/>
      <c r="E38" s="90"/>
      <c r="F38" s="92"/>
      <c r="G38" s="95"/>
      <c r="H38" s="95"/>
    </row>
    <row r="39" spans="1:8" ht="39.6" x14ac:dyDescent="0.25">
      <c r="A39" s="133">
        <v>28</v>
      </c>
      <c r="B39" s="96" t="s">
        <v>39</v>
      </c>
      <c r="C39" s="89">
        <v>29.35</v>
      </c>
      <c r="D39" s="89">
        <f t="shared" ref="D39:D69" si="2">ROUND(C39*1.2, 2)</f>
        <v>35.22</v>
      </c>
      <c r="E39" s="90">
        <v>2018</v>
      </c>
      <c r="F39" s="92">
        <f>'Процент скидки'!$B$3</f>
        <v>60</v>
      </c>
      <c r="G39" s="95">
        <f>ROUND((C39*(100-F39))/100,2)</f>
        <v>11.74</v>
      </c>
      <c r="H39" s="95">
        <f t="shared" si="1"/>
        <v>14.09</v>
      </c>
    </row>
    <row r="40" spans="1:8" ht="26.4" x14ac:dyDescent="0.25">
      <c r="A40" s="133">
        <v>29</v>
      </c>
      <c r="B40" s="96" t="s">
        <v>40</v>
      </c>
      <c r="C40" s="89">
        <v>21.59</v>
      </c>
      <c r="D40" s="89">
        <f t="shared" si="2"/>
        <v>25.91</v>
      </c>
      <c r="E40" s="90">
        <v>2018</v>
      </c>
      <c r="F40" s="92">
        <f>'Процент скидки'!$B$3</f>
        <v>60</v>
      </c>
      <c r="G40" s="95">
        <f>ROUND((C40*(100-F40))/100,2)</f>
        <v>8.64</v>
      </c>
      <c r="H40" s="95">
        <f t="shared" si="1"/>
        <v>10.37</v>
      </c>
    </row>
    <row r="41" spans="1:8" ht="39.6" x14ac:dyDescent="0.25">
      <c r="A41" s="133">
        <v>30</v>
      </c>
      <c r="B41" s="96" t="s">
        <v>41</v>
      </c>
      <c r="C41" s="89">
        <v>20</v>
      </c>
      <c r="D41" s="89">
        <f t="shared" si="2"/>
        <v>24</v>
      </c>
      <c r="E41" s="90">
        <v>2018</v>
      </c>
      <c r="F41" s="92">
        <f>'Процент скидки'!$B$3</f>
        <v>60</v>
      </c>
      <c r="G41" s="95">
        <f>ROUND((C41*(100-F41))/100,2)</f>
        <v>8</v>
      </c>
      <c r="H41" s="95">
        <f t="shared" si="1"/>
        <v>9.6</v>
      </c>
    </row>
    <row r="42" spans="1:8" ht="39.6" x14ac:dyDescent="0.25">
      <c r="A42" s="133">
        <v>31</v>
      </c>
      <c r="B42" s="96" t="s">
        <v>42</v>
      </c>
      <c r="C42" s="99">
        <v>8.33</v>
      </c>
      <c r="D42" s="89">
        <f t="shared" si="2"/>
        <v>10</v>
      </c>
      <c r="E42" s="90">
        <v>2018</v>
      </c>
      <c r="F42" s="92">
        <f>'Процент скидки'!$B$3</f>
        <v>60</v>
      </c>
      <c r="G42" s="95">
        <f>ROUND((C42*(100-F42))/100,2)</f>
        <v>3.33</v>
      </c>
      <c r="H42" s="95">
        <f t="shared" si="1"/>
        <v>4</v>
      </c>
    </row>
    <row r="43" spans="1:8" ht="39.6" x14ac:dyDescent="0.25">
      <c r="A43" s="133">
        <v>32</v>
      </c>
      <c r="B43" s="96" t="s">
        <v>43</v>
      </c>
      <c r="C43" s="99">
        <v>19.5</v>
      </c>
      <c r="D43" s="89">
        <f t="shared" si="2"/>
        <v>23.4</v>
      </c>
      <c r="E43" s="90">
        <v>2018</v>
      </c>
      <c r="F43" s="92">
        <f>'Процент скидки'!$B$3</f>
        <v>60</v>
      </c>
      <c r="G43" s="95">
        <f>ROUND((C43*(100-F43))/100,2)</f>
        <v>7.8</v>
      </c>
      <c r="H43" s="95">
        <f t="shared" si="1"/>
        <v>9.36</v>
      </c>
    </row>
    <row r="44" spans="1:8" ht="52.8" x14ac:dyDescent="0.25">
      <c r="A44" s="133">
        <v>33</v>
      </c>
      <c r="B44" s="96" t="s">
        <v>44</v>
      </c>
      <c r="C44" s="99">
        <v>12.27</v>
      </c>
      <c r="D44" s="89">
        <f t="shared" si="2"/>
        <v>14.72</v>
      </c>
      <c r="E44" s="90">
        <v>2018</v>
      </c>
      <c r="F44" s="92">
        <f>'Процент скидки'!$B$3</f>
        <v>60</v>
      </c>
      <c r="G44" s="95">
        <f>ROUND((C44*(100-F44))/100,2)</f>
        <v>4.91</v>
      </c>
      <c r="H44" s="95">
        <f t="shared" si="1"/>
        <v>5.89</v>
      </c>
    </row>
    <row r="45" spans="1:8" ht="39.6" x14ac:dyDescent="0.25">
      <c r="A45" s="133">
        <v>34</v>
      </c>
      <c r="B45" s="96" t="s">
        <v>100</v>
      </c>
      <c r="C45" s="89">
        <v>17.22</v>
      </c>
      <c r="D45" s="89">
        <f t="shared" si="2"/>
        <v>20.66</v>
      </c>
      <c r="E45" s="90">
        <v>2018</v>
      </c>
      <c r="F45" s="92">
        <f>'Процент скидки'!$B$3</f>
        <v>60</v>
      </c>
      <c r="G45" s="95">
        <f>ROUND((C45*(100-F45))/100,2)</f>
        <v>6.89</v>
      </c>
      <c r="H45" s="95">
        <f t="shared" si="1"/>
        <v>8.27</v>
      </c>
    </row>
    <row r="46" spans="1:8" ht="82.5" customHeight="1" x14ac:dyDescent="0.25">
      <c r="A46" s="133">
        <v>35</v>
      </c>
      <c r="B46" s="96" t="s">
        <v>45</v>
      </c>
      <c r="C46" s="89">
        <v>18.86</v>
      </c>
      <c r="D46" s="89">
        <f t="shared" si="2"/>
        <v>22.63</v>
      </c>
      <c r="E46" s="90">
        <v>2018</v>
      </c>
      <c r="F46" s="92">
        <f>'Процент скидки'!$B$3</f>
        <v>60</v>
      </c>
      <c r="G46" s="95">
        <f>ROUND((C46*(100-F46))/100,2)</f>
        <v>7.54</v>
      </c>
      <c r="H46" s="95">
        <f t="shared" si="1"/>
        <v>9.0500000000000007</v>
      </c>
    </row>
    <row r="47" spans="1:8" ht="52.8" x14ac:dyDescent="0.25">
      <c r="A47" s="133">
        <v>36</v>
      </c>
      <c r="B47" s="96" t="s">
        <v>46</v>
      </c>
      <c r="C47" s="89">
        <v>17.2</v>
      </c>
      <c r="D47" s="89">
        <f t="shared" si="2"/>
        <v>20.64</v>
      </c>
      <c r="E47" s="90">
        <v>2018</v>
      </c>
      <c r="F47" s="92">
        <f>'Процент скидки'!$B$3</f>
        <v>60</v>
      </c>
      <c r="G47" s="95">
        <f>ROUND((C47*(100-F47))/100,2)</f>
        <v>6.88</v>
      </c>
      <c r="H47" s="95">
        <f t="shared" si="1"/>
        <v>8.26</v>
      </c>
    </row>
    <row r="48" spans="1:8" x14ac:dyDescent="0.25">
      <c r="A48" s="133"/>
      <c r="B48" s="133"/>
      <c r="C48" s="89"/>
      <c r="D48" s="89"/>
      <c r="E48" s="90"/>
      <c r="F48" s="92"/>
      <c r="G48" s="95"/>
      <c r="H48" s="95"/>
    </row>
    <row r="49" spans="1:8" x14ac:dyDescent="0.25">
      <c r="A49" s="133"/>
      <c r="B49" s="88" t="s">
        <v>135</v>
      </c>
      <c r="C49" s="89"/>
      <c r="D49" s="89"/>
      <c r="E49" s="90"/>
      <c r="F49" s="92"/>
      <c r="G49" s="95"/>
      <c r="H49" s="95"/>
    </row>
    <row r="50" spans="1:8" ht="26.4" x14ac:dyDescent="0.25">
      <c r="A50" s="133">
        <v>37</v>
      </c>
      <c r="B50" s="96" t="s">
        <v>48</v>
      </c>
      <c r="C50" s="89">
        <v>17.260000000000002</v>
      </c>
      <c r="D50" s="89">
        <f t="shared" si="2"/>
        <v>20.71</v>
      </c>
      <c r="E50" s="90">
        <v>2019</v>
      </c>
      <c r="F50" s="92">
        <f>'Процент скидки'!$B$3</f>
        <v>60</v>
      </c>
      <c r="G50" s="95">
        <f>ROUND((C50*(100-F50))/100,2)</f>
        <v>6.9</v>
      </c>
      <c r="H50" s="95">
        <f t="shared" si="1"/>
        <v>8.2799999999999994</v>
      </c>
    </row>
    <row r="51" spans="1:8" ht="26.4" x14ac:dyDescent="0.25">
      <c r="A51" s="133">
        <v>38</v>
      </c>
      <c r="B51" s="93" t="s">
        <v>49</v>
      </c>
      <c r="C51" s="89">
        <v>35.409999999999997</v>
      </c>
      <c r="D51" s="89">
        <f t="shared" si="2"/>
        <v>42.49</v>
      </c>
      <c r="E51" s="90">
        <v>2019</v>
      </c>
      <c r="F51" s="92">
        <f>'Процент скидки'!$B$3</f>
        <v>60</v>
      </c>
      <c r="G51" s="95">
        <f>ROUND((C51*(100-F51))/100,2)</f>
        <v>14.16</v>
      </c>
      <c r="H51" s="95">
        <f t="shared" si="1"/>
        <v>16.989999999999998</v>
      </c>
    </row>
    <row r="52" spans="1:8" ht="26.4" x14ac:dyDescent="0.25">
      <c r="A52" s="133">
        <v>39</v>
      </c>
      <c r="B52" s="96" t="s">
        <v>50</v>
      </c>
      <c r="C52" s="89">
        <v>18.940000000000001</v>
      </c>
      <c r="D52" s="89">
        <f t="shared" si="2"/>
        <v>22.73</v>
      </c>
      <c r="E52" s="90">
        <v>2019</v>
      </c>
      <c r="F52" s="92">
        <f>'Процент скидки'!$B$3</f>
        <v>60</v>
      </c>
      <c r="G52" s="95">
        <f>ROUND((C52*(100-F52))/100,2)</f>
        <v>7.58</v>
      </c>
      <c r="H52" s="95">
        <f t="shared" si="1"/>
        <v>9.1</v>
      </c>
    </row>
    <row r="53" spans="1:8" ht="39.6" x14ac:dyDescent="0.25">
      <c r="A53" s="133">
        <v>40</v>
      </c>
      <c r="B53" s="96" t="s">
        <v>51</v>
      </c>
      <c r="C53" s="89">
        <v>22.99</v>
      </c>
      <c r="D53" s="89">
        <f t="shared" si="2"/>
        <v>27.59</v>
      </c>
      <c r="E53" s="90">
        <v>2019</v>
      </c>
      <c r="F53" s="92">
        <f>'Процент скидки'!$B$3</f>
        <v>60</v>
      </c>
      <c r="G53" s="95">
        <f>ROUND((C53*(100-F53))/100,2)</f>
        <v>9.1999999999999993</v>
      </c>
      <c r="H53" s="95">
        <f t="shared" si="1"/>
        <v>11.04</v>
      </c>
    </row>
    <row r="54" spans="1:8" ht="39.6" x14ac:dyDescent="0.25">
      <c r="A54" s="133">
        <v>41</v>
      </c>
      <c r="B54" s="96" t="s">
        <v>52</v>
      </c>
      <c r="C54" s="89">
        <v>28.15</v>
      </c>
      <c r="D54" s="89">
        <f t="shared" si="2"/>
        <v>33.78</v>
      </c>
      <c r="E54" s="90">
        <v>2019</v>
      </c>
      <c r="F54" s="92">
        <f>'Процент скидки'!$B$3</f>
        <v>60</v>
      </c>
      <c r="G54" s="95">
        <f>ROUND((C54*(100-F54))/100,2)</f>
        <v>11.26</v>
      </c>
      <c r="H54" s="95">
        <f t="shared" si="1"/>
        <v>13.51</v>
      </c>
    </row>
    <row r="55" spans="1:8" ht="26.4" x14ac:dyDescent="0.25">
      <c r="A55" s="133">
        <v>42</v>
      </c>
      <c r="B55" s="96" t="s">
        <v>53</v>
      </c>
      <c r="C55" s="89">
        <v>20.239999999999998</v>
      </c>
      <c r="D55" s="89">
        <f t="shared" si="2"/>
        <v>24.29</v>
      </c>
      <c r="E55" s="90">
        <v>2019</v>
      </c>
      <c r="F55" s="92">
        <f>'Процент скидки'!$B$3</f>
        <v>60</v>
      </c>
      <c r="G55" s="95">
        <f>ROUND((C55*(100-F55))/100,2)</f>
        <v>8.1</v>
      </c>
      <c r="H55" s="95">
        <f t="shared" si="1"/>
        <v>9.7200000000000006</v>
      </c>
    </row>
    <row r="56" spans="1:8" ht="66.75" customHeight="1" x14ac:dyDescent="0.25">
      <c r="A56" s="133">
        <v>43</v>
      </c>
      <c r="B56" s="96" t="s">
        <v>54</v>
      </c>
      <c r="C56" s="89">
        <v>19.68</v>
      </c>
      <c r="D56" s="89">
        <f t="shared" si="2"/>
        <v>23.62</v>
      </c>
      <c r="E56" s="90">
        <v>2019</v>
      </c>
      <c r="F56" s="92">
        <f>'Процент скидки'!$B$3</f>
        <v>60</v>
      </c>
      <c r="G56" s="95">
        <f>ROUND((C56*(100-F56))/100,2)</f>
        <v>7.87</v>
      </c>
      <c r="H56" s="95">
        <f t="shared" si="1"/>
        <v>9.44</v>
      </c>
    </row>
    <row r="57" spans="1:8" ht="26.4" x14ac:dyDescent="0.25">
      <c r="A57" s="133">
        <v>44</v>
      </c>
      <c r="B57" s="100" t="s">
        <v>56</v>
      </c>
      <c r="C57" s="89">
        <v>17.23</v>
      </c>
      <c r="D57" s="89">
        <f t="shared" si="2"/>
        <v>20.68</v>
      </c>
      <c r="E57" s="90">
        <v>2019</v>
      </c>
      <c r="F57" s="92">
        <f>'Процент скидки'!$B$3</f>
        <v>60</v>
      </c>
      <c r="G57" s="95">
        <f>ROUND((C57*(100-F57))/100,2)</f>
        <v>6.89</v>
      </c>
      <c r="H57" s="95">
        <f t="shared" si="1"/>
        <v>8.27</v>
      </c>
    </row>
    <row r="58" spans="1:8" ht="26.4" x14ac:dyDescent="0.25">
      <c r="A58" s="133">
        <v>45</v>
      </c>
      <c r="B58" s="100" t="s">
        <v>57</v>
      </c>
      <c r="C58" s="89">
        <v>23.47</v>
      </c>
      <c r="D58" s="89">
        <f t="shared" si="2"/>
        <v>28.16</v>
      </c>
      <c r="E58" s="90">
        <v>2019</v>
      </c>
      <c r="F58" s="92">
        <f>'Процент скидки'!$B$3</f>
        <v>60</v>
      </c>
      <c r="G58" s="95">
        <f>ROUND((C58*(100-F58))/100,2)</f>
        <v>9.39</v>
      </c>
      <c r="H58" s="95">
        <f t="shared" si="1"/>
        <v>11.27</v>
      </c>
    </row>
    <row r="59" spans="1:8" ht="39.6" x14ac:dyDescent="0.25">
      <c r="A59" s="133">
        <v>46</v>
      </c>
      <c r="B59" s="96" t="s">
        <v>58</v>
      </c>
      <c r="C59" s="89">
        <v>20.8</v>
      </c>
      <c r="D59" s="89">
        <f t="shared" si="2"/>
        <v>24.96</v>
      </c>
      <c r="E59" s="90">
        <v>2019</v>
      </c>
      <c r="F59" s="92">
        <f>'Процент скидки'!$B$3</f>
        <v>60</v>
      </c>
      <c r="G59" s="95">
        <f>ROUND((C59*(100-F59))/100,2)</f>
        <v>8.32</v>
      </c>
      <c r="H59" s="95">
        <f t="shared" si="1"/>
        <v>9.98</v>
      </c>
    </row>
    <row r="60" spans="1:8" ht="39.6" x14ac:dyDescent="0.25">
      <c r="A60" s="133">
        <v>47</v>
      </c>
      <c r="B60" s="96" t="s">
        <v>59</v>
      </c>
      <c r="C60" s="89">
        <v>12.15</v>
      </c>
      <c r="D60" s="89">
        <f t="shared" si="2"/>
        <v>14.58</v>
      </c>
      <c r="E60" s="90">
        <v>2019</v>
      </c>
      <c r="F60" s="92">
        <f>'Процент скидки'!$B$3</f>
        <v>60</v>
      </c>
      <c r="G60" s="95">
        <f>ROUND((C60*(100-F60))/100,2)</f>
        <v>4.8600000000000003</v>
      </c>
      <c r="H60" s="95">
        <f t="shared" si="1"/>
        <v>5.83</v>
      </c>
    </row>
    <row r="61" spans="1:8" x14ac:dyDescent="0.25">
      <c r="A61" s="133"/>
      <c r="B61" s="133"/>
      <c r="C61" s="91"/>
      <c r="D61" s="89"/>
      <c r="E61" s="91"/>
      <c r="F61" s="92"/>
      <c r="G61" s="95"/>
      <c r="H61" s="95"/>
    </row>
    <row r="62" spans="1:8" x14ac:dyDescent="0.25">
      <c r="A62" s="133"/>
      <c r="B62" s="88" t="s">
        <v>136</v>
      </c>
      <c r="C62" s="91"/>
      <c r="D62" s="89"/>
      <c r="E62" s="91"/>
      <c r="F62" s="92"/>
      <c r="G62" s="95"/>
      <c r="H62" s="95"/>
    </row>
    <row r="63" spans="1:8" ht="66" x14ac:dyDescent="0.25">
      <c r="A63" s="133">
        <v>48</v>
      </c>
      <c r="B63" s="93" t="s">
        <v>61</v>
      </c>
      <c r="C63" s="89">
        <v>26.09</v>
      </c>
      <c r="D63" s="89">
        <f t="shared" si="2"/>
        <v>31.31</v>
      </c>
      <c r="E63" s="90">
        <v>2020</v>
      </c>
      <c r="F63" s="92">
        <f>'Процент скидки'!$B$3</f>
        <v>60</v>
      </c>
      <c r="G63" s="95">
        <f>ROUND((C63*(100-F63))/100,2)</f>
        <v>10.44</v>
      </c>
      <c r="H63" s="95">
        <f t="shared" si="1"/>
        <v>12.53</v>
      </c>
    </row>
    <row r="64" spans="1:8" ht="52.8" x14ac:dyDescent="0.25">
      <c r="A64" s="133">
        <v>49</v>
      </c>
      <c r="B64" s="96" t="s">
        <v>62</v>
      </c>
      <c r="C64" s="89">
        <v>22.85</v>
      </c>
      <c r="D64" s="89">
        <f t="shared" si="2"/>
        <v>27.42</v>
      </c>
      <c r="E64" s="90">
        <v>2020</v>
      </c>
      <c r="F64" s="92">
        <f>'Процент скидки'!$B$3</f>
        <v>60</v>
      </c>
      <c r="G64" s="95">
        <f>ROUND((C64*(100-F64))/100,2)</f>
        <v>9.14</v>
      </c>
      <c r="H64" s="95">
        <f t="shared" si="1"/>
        <v>10.97</v>
      </c>
    </row>
    <row r="65" spans="1:10" ht="39.6" x14ac:dyDescent="0.25">
      <c r="A65" s="133">
        <v>54</v>
      </c>
      <c r="B65" s="96" t="s">
        <v>64</v>
      </c>
      <c r="C65" s="89">
        <v>32.07</v>
      </c>
      <c r="D65" s="89">
        <f t="shared" si="2"/>
        <v>38.479999999999997</v>
      </c>
      <c r="E65" s="90">
        <v>2020</v>
      </c>
      <c r="F65" s="92">
        <f>'Процент скидки'!$B$3</f>
        <v>60</v>
      </c>
      <c r="G65" s="95">
        <f>ROUND((C65*(100-F65))/100,2)</f>
        <v>12.83</v>
      </c>
      <c r="H65" s="95">
        <f t="shared" si="1"/>
        <v>15.4</v>
      </c>
    </row>
    <row r="66" spans="1:10" ht="26.4" x14ac:dyDescent="0.25">
      <c r="A66" s="133">
        <v>55</v>
      </c>
      <c r="B66" s="101" t="s">
        <v>137</v>
      </c>
      <c r="C66" s="89">
        <v>31.2</v>
      </c>
      <c r="D66" s="89">
        <f t="shared" si="2"/>
        <v>37.44</v>
      </c>
      <c r="E66" s="90">
        <v>2020</v>
      </c>
      <c r="F66" s="92">
        <f>'Процент скидки'!$B$3</f>
        <v>60</v>
      </c>
      <c r="G66" s="95">
        <f>ROUND((C66*(100-F66))/100,2)</f>
        <v>12.48</v>
      </c>
      <c r="H66" s="95">
        <f t="shared" si="1"/>
        <v>14.98</v>
      </c>
    </row>
    <row r="67" spans="1:10" ht="39.6" x14ac:dyDescent="0.25">
      <c r="A67" s="133">
        <v>56</v>
      </c>
      <c r="B67" s="96" t="s">
        <v>66</v>
      </c>
      <c r="C67" s="89">
        <v>19.190000000000001</v>
      </c>
      <c r="D67" s="89">
        <f t="shared" si="2"/>
        <v>23.03</v>
      </c>
      <c r="E67" s="90">
        <v>2020</v>
      </c>
      <c r="F67" s="92">
        <f>'Процент скидки'!$B$3</f>
        <v>60</v>
      </c>
      <c r="G67" s="95">
        <f>ROUND((C67*(100-F67))/100,2)</f>
        <v>7.68</v>
      </c>
      <c r="H67" s="95">
        <f t="shared" si="1"/>
        <v>9.2200000000000006</v>
      </c>
    </row>
    <row r="68" spans="1:10" ht="52.8" x14ac:dyDescent="0.25">
      <c r="A68" s="133">
        <v>57</v>
      </c>
      <c r="B68" s="96" t="s">
        <v>67</v>
      </c>
      <c r="C68" s="89">
        <v>19.53</v>
      </c>
      <c r="D68" s="89">
        <f t="shared" si="2"/>
        <v>23.44</v>
      </c>
      <c r="E68" s="90">
        <v>2020</v>
      </c>
      <c r="F68" s="92">
        <f>'Процент скидки'!$B$3</f>
        <v>60</v>
      </c>
      <c r="G68" s="95">
        <f>ROUND((C68*(100-F68))/100,2)</f>
        <v>7.81</v>
      </c>
      <c r="H68" s="95">
        <f t="shared" si="1"/>
        <v>9.3699999999999992</v>
      </c>
    </row>
    <row r="69" spans="1:10" ht="26.4" x14ac:dyDescent="0.25">
      <c r="A69" s="133">
        <v>58</v>
      </c>
      <c r="B69" s="96" t="s">
        <v>68</v>
      </c>
      <c r="C69" s="89">
        <v>20.52</v>
      </c>
      <c r="D69" s="89">
        <f t="shared" si="2"/>
        <v>24.62</v>
      </c>
      <c r="E69" s="90">
        <v>2020</v>
      </c>
      <c r="F69" s="92">
        <f>'Процент скидки'!$B$3</f>
        <v>60</v>
      </c>
      <c r="G69" s="95">
        <f>ROUND((C69*(100-F69))/100,2)</f>
        <v>8.2100000000000009</v>
      </c>
      <c r="H69" s="95">
        <f t="shared" si="1"/>
        <v>9.85</v>
      </c>
    </row>
    <row r="70" spans="1:10" x14ac:dyDescent="0.25">
      <c r="A70" s="133"/>
      <c r="B70" s="133"/>
      <c r="C70" s="133"/>
      <c r="D70" s="133"/>
      <c r="E70" s="133"/>
      <c r="F70" s="81"/>
      <c r="G70" s="81"/>
      <c r="H70" s="81"/>
    </row>
    <row r="71" spans="1:10" x14ac:dyDescent="0.25">
      <c r="A71" s="133"/>
      <c r="B71" s="134">
        <v>2021</v>
      </c>
      <c r="C71" s="91"/>
      <c r="D71" s="91"/>
      <c r="E71" s="91"/>
      <c r="F71" s="97"/>
      <c r="G71" s="97"/>
      <c r="H71" s="97"/>
    </row>
    <row r="72" spans="1:10" ht="26.4" x14ac:dyDescent="0.25">
      <c r="A72" s="133">
        <v>59</v>
      </c>
      <c r="B72" s="4" t="s">
        <v>70</v>
      </c>
      <c r="C72" s="136">
        <v>47.55</v>
      </c>
      <c r="D72" s="89">
        <f t="shared" ref="D72:D74" si="3">ROUND(C72*1.2, 2)</f>
        <v>57.06</v>
      </c>
      <c r="E72" s="91">
        <v>2021</v>
      </c>
      <c r="F72" s="97">
        <f>'Процент скидки'!$B$4</f>
        <v>50</v>
      </c>
      <c r="G72" s="95">
        <f>ROUND((C72*(100-F72))/100,2)</f>
        <v>23.78</v>
      </c>
      <c r="H72" s="95">
        <f t="shared" ref="H72:H74" si="4">ROUND(G72*1.2, 2)</f>
        <v>28.54</v>
      </c>
    </row>
    <row r="73" spans="1:10" ht="26.4" x14ac:dyDescent="0.25">
      <c r="A73" s="133">
        <v>60</v>
      </c>
      <c r="B73" s="13" t="s">
        <v>71</v>
      </c>
      <c r="C73" s="136">
        <v>45.39</v>
      </c>
      <c r="D73" s="89">
        <f t="shared" si="3"/>
        <v>54.47</v>
      </c>
      <c r="E73" s="91">
        <v>2021</v>
      </c>
      <c r="F73" s="97">
        <f>'Процент скидки'!$B$4</f>
        <v>50</v>
      </c>
      <c r="G73" s="95">
        <f>ROUND((C73*(100-F73))/100,2)</f>
        <v>22.7</v>
      </c>
      <c r="H73" s="95">
        <f t="shared" si="4"/>
        <v>27.24</v>
      </c>
    </row>
    <row r="74" spans="1:10" ht="26.4" x14ac:dyDescent="0.25">
      <c r="A74" s="133">
        <v>61</v>
      </c>
      <c r="B74" s="135" t="s">
        <v>146</v>
      </c>
      <c r="C74" s="136">
        <v>61.13</v>
      </c>
      <c r="D74" s="89">
        <f t="shared" si="3"/>
        <v>73.36</v>
      </c>
      <c r="E74" s="91">
        <v>2021</v>
      </c>
      <c r="F74" s="97">
        <f>'Процент скидки'!$B$4</f>
        <v>50</v>
      </c>
      <c r="G74" s="95">
        <f>ROUND((C74*(100-F74))/100,2)</f>
        <v>30.57</v>
      </c>
      <c r="H74" s="95">
        <f t="shared" si="4"/>
        <v>36.68</v>
      </c>
    </row>
    <row r="75" spans="1:10" x14ac:dyDescent="0.25">
      <c r="B75" s="4"/>
      <c r="C75" s="130"/>
      <c r="D75" s="89"/>
      <c r="E75" s="131"/>
      <c r="F75" s="97"/>
      <c r="G75" s="95"/>
      <c r="H75" s="95"/>
    </row>
    <row r="76" spans="1:10" x14ac:dyDescent="0.25">
      <c r="B76" s="132"/>
      <c r="C76" s="130"/>
      <c r="D76" s="89"/>
      <c r="E76" s="131"/>
      <c r="F76" s="97"/>
      <c r="G76" s="95"/>
      <c r="H76" s="95"/>
      <c r="J76" s="102"/>
    </row>
    <row r="77" spans="1:10" x14ac:dyDescent="0.25">
      <c r="B77" s="4"/>
      <c r="C77" s="130"/>
      <c r="D77" s="89"/>
      <c r="E77" s="137" t="s">
        <v>151</v>
      </c>
      <c r="F77" s="97"/>
      <c r="G77" s="95"/>
      <c r="H77" s="95"/>
    </row>
    <row r="78" spans="1:10" x14ac:dyDescent="0.25">
      <c r="B78" s="4"/>
      <c r="C78" s="130"/>
      <c r="D78" s="89"/>
      <c r="E78" s="131"/>
      <c r="F78" s="97"/>
      <c r="G78" s="95"/>
      <c r="H78" s="95"/>
    </row>
    <row r="79" spans="1:10" x14ac:dyDescent="0.25">
      <c r="B79" s="4"/>
      <c r="C79" s="130"/>
      <c r="D79" s="89"/>
      <c r="E79" s="131"/>
      <c r="F79" s="97"/>
      <c r="G79" s="95"/>
      <c r="H79" s="95"/>
    </row>
  </sheetData>
  <mergeCells count="1">
    <mergeCell ref="B3:H3"/>
  </mergeCells>
  <pageMargins left="0.39370078740157483" right="0.39370078740157483" top="0.39370078740157483" bottom="0.3937007874015748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430DB-A011-4AF7-B3B8-51E75A44713C}">
  <sheetPr>
    <pageSetUpPr fitToPage="1"/>
  </sheetPr>
  <dimension ref="A1:I148"/>
  <sheetViews>
    <sheetView view="pageLayout" topLeftCell="A76" zoomScaleNormal="100" workbookViewId="0">
      <selection activeCell="H82" sqref="H82"/>
    </sheetView>
  </sheetViews>
  <sheetFormatPr defaultRowHeight="14.4" x14ac:dyDescent="0.3"/>
  <cols>
    <col min="1" max="1" width="40.88671875" customWidth="1"/>
    <col min="2" max="2" width="7.44140625" customWidth="1"/>
    <col min="3" max="3" width="7" customWidth="1"/>
    <col min="4" max="4" width="8.33203125" customWidth="1"/>
    <col min="5" max="5" width="9.33203125" customWidth="1"/>
    <col min="6" max="6" width="6.5546875" customWidth="1"/>
    <col min="7" max="7" width="4.5546875" customWidth="1"/>
    <col min="8" max="8" width="7.6640625" customWidth="1"/>
    <col min="9" max="9" width="13.109375" customWidth="1"/>
  </cols>
  <sheetData>
    <row r="1" spans="1:9" ht="40.799999999999997" x14ac:dyDescent="0.3">
      <c r="A1" s="1" t="s">
        <v>0</v>
      </c>
      <c r="B1" s="26" t="s">
        <v>1</v>
      </c>
      <c r="C1" s="26" t="s">
        <v>105</v>
      </c>
      <c r="D1" s="107" t="s">
        <v>120</v>
      </c>
      <c r="E1" s="28" t="s">
        <v>144</v>
      </c>
      <c r="F1" s="27" t="s">
        <v>121</v>
      </c>
      <c r="G1" s="27" t="s">
        <v>106</v>
      </c>
      <c r="H1" s="27" t="s">
        <v>2</v>
      </c>
      <c r="I1" s="74" t="s">
        <v>3</v>
      </c>
    </row>
    <row r="2" spans="1:9" x14ac:dyDescent="0.3">
      <c r="A2" s="20" t="s">
        <v>145</v>
      </c>
      <c r="B2" s="26"/>
      <c r="C2" s="26"/>
      <c r="D2" s="107"/>
      <c r="E2" s="28"/>
      <c r="F2" s="27"/>
      <c r="G2" s="27"/>
      <c r="H2" s="27"/>
      <c r="I2" s="74"/>
    </row>
    <row r="3" spans="1:9" x14ac:dyDescent="0.3">
      <c r="A3" s="2">
        <v>2015</v>
      </c>
      <c r="B3" s="24"/>
      <c r="C3" s="24"/>
      <c r="D3" s="108"/>
      <c r="E3" s="29"/>
      <c r="F3" s="30"/>
      <c r="G3" s="30"/>
      <c r="H3" s="31"/>
      <c r="I3" s="32"/>
    </row>
    <row r="4" spans="1:9" ht="27" x14ac:dyDescent="0.3">
      <c r="A4" s="3" t="s">
        <v>4</v>
      </c>
      <c r="B4" s="24">
        <v>600</v>
      </c>
      <c r="C4" s="24">
        <v>600</v>
      </c>
      <c r="D4" s="109">
        <v>237</v>
      </c>
      <c r="E4" s="29">
        <v>220</v>
      </c>
      <c r="F4" s="30">
        <f t="shared" ref="F4:F14" si="0">D4-E4</f>
        <v>17</v>
      </c>
      <c r="G4" s="70">
        <f t="shared" ref="G4:G14" si="1">100-((E4+(B4-C4))*100)/B4</f>
        <v>63.333333333333336</v>
      </c>
      <c r="H4" s="33">
        <v>11.45</v>
      </c>
      <c r="I4" s="34">
        <f t="shared" ref="I4:I14" si="2">E4*H4</f>
        <v>2519</v>
      </c>
    </row>
    <row r="5" spans="1:9" ht="27" x14ac:dyDescent="0.3">
      <c r="A5" s="4" t="s">
        <v>5</v>
      </c>
      <c r="B5" s="24">
        <v>700</v>
      </c>
      <c r="C5" s="24">
        <v>700</v>
      </c>
      <c r="D5" s="109">
        <v>293</v>
      </c>
      <c r="E5" s="29">
        <v>281</v>
      </c>
      <c r="F5" s="30">
        <f t="shared" si="0"/>
        <v>12</v>
      </c>
      <c r="G5" s="70">
        <f t="shared" si="1"/>
        <v>59.857142857142854</v>
      </c>
      <c r="H5" s="33">
        <v>8.66</v>
      </c>
      <c r="I5" s="34">
        <f t="shared" si="2"/>
        <v>2433.46</v>
      </c>
    </row>
    <row r="6" spans="1:9" ht="53.4" x14ac:dyDescent="0.3">
      <c r="A6" s="4" t="s">
        <v>6</v>
      </c>
      <c r="B6" s="24">
        <v>2500</v>
      </c>
      <c r="C6" s="24">
        <v>2500</v>
      </c>
      <c r="D6" s="109">
        <v>1199</v>
      </c>
      <c r="E6" s="29">
        <v>762</v>
      </c>
      <c r="F6" s="30">
        <f t="shared" si="0"/>
        <v>437</v>
      </c>
      <c r="G6" s="70">
        <f t="shared" si="1"/>
        <v>69.52</v>
      </c>
      <c r="H6" s="33">
        <v>3.75</v>
      </c>
      <c r="I6" s="34">
        <f t="shared" si="2"/>
        <v>2857.5</v>
      </c>
    </row>
    <row r="7" spans="1:9" ht="53.4" x14ac:dyDescent="0.3">
      <c r="A7" s="4" t="s">
        <v>7</v>
      </c>
      <c r="B7" s="24">
        <v>500</v>
      </c>
      <c r="C7" s="24">
        <v>500</v>
      </c>
      <c r="D7" s="109">
        <v>231</v>
      </c>
      <c r="E7" s="29">
        <v>209</v>
      </c>
      <c r="F7" s="30">
        <f t="shared" si="0"/>
        <v>22</v>
      </c>
      <c r="G7" s="70">
        <f t="shared" si="1"/>
        <v>58.2</v>
      </c>
      <c r="H7" s="33">
        <v>6.42</v>
      </c>
      <c r="I7" s="34">
        <f t="shared" si="2"/>
        <v>1341.78</v>
      </c>
    </row>
    <row r="8" spans="1:9" x14ac:dyDescent="0.3">
      <c r="A8" s="4" t="s">
        <v>8</v>
      </c>
      <c r="B8" s="25">
        <v>500</v>
      </c>
      <c r="C8" s="25">
        <v>500</v>
      </c>
      <c r="D8" s="109">
        <v>375</v>
      </c>
      <c r="E8" s="29">
        <v>366</v>
      </c>
      <c r="F8" s="30">
        <f t="shared" si="0"/>
        <v>9</v>
      </c>
      <c r="G8" s="70">
        <f t="shared" si="1"/>
        <v>26.799999999999997</v>
      </c>
      <c r="H8" s="31">
        <v>12.73</v>
      </c>
      <c r="I8" s="34">
        <f t="shared" si="2"/>
        <v>4659.18</v>
      </c>
    </row>
    <row r="9" spans="1:9" ht="40.200000000000003" x14ac:dyDescent="0.3">
      <c r="A9" s="4" t="s">
        <v>9</v>
      </c>
      <c r="B9" s="24">
        <v>700</v>
      </c>
      <c r="C9" s="24">
        <v>700</v>
      </c>
      <c r="D9" s="109">
        <v>365</v>
      </c>
      <c r="E9" s="29">
        <v>345</v>
      </c>
      <c r="F9" s="30">
        <f t="shared" si="0"/>
        <v>20</v>
      </c>
      <c r="G9" s="70">
        <f t="shared" si="1"/>
        <v>50.714285714285715</v>
      </c>
      <c r="H9" s="33">
        <v>8.2899999999999991</v>
      </c>
      <c r="I9" s="34">
        <f t="shared" si="2"/>
        <v>2860.0499999999997</v>
      </c>
    </row>
    <row r="10" spans="1:9" ht="40.200000000000003" x14ac:dyDescent="0.3">
      <c r="A10" s="4" t="s">
        <v>10</v>
      </c>
      <c r="B10" s="24">
        <v>2700</v>
      </c>
      <c r="C10" s="24">
        <v>2700</v>
      </c>
      <c r="D10" s="109">
        <v>444</v>
      </c>
      <c r="E10" s="29">
        <v>239</v>
      </c>
      <c r="F10" s="30">
        <f t="shared" si="0"/>
        <v>205</v>
      </c>
      <c r="G10" s="70">
        <f t="shared" si="1"/>
        <v>91.148148148148152</v>
      </c>
      <c r="H10" s="33">
        <v>2.5</v>
      </c>
      <c r="I10" s="34">
        <f t="shared" si="2"/>
        <v>597.5</v>
      </c>
    </row>
    <row r="11" spans="1:9" ht="27" x14ac:dyDescent="0.3">
      <c r="A11" s="4" t="s">
        <v>11</v>
      </c>
      <c r="B11" s="24">
        <v>600</v>
      </c>
      <c r="C11" s="24">
        <v>600</v>
      </c>
      <c r="D11" s="109">
        <v>377</v>
      </c>
      <c r="E11" s="29">
        <v>349</v>
      </c>
      <c r="F11" s="30">
        <f t="shared" si="0"/>
        <v>28</v>
      </c>
      <c r="G11" s="70">
        <f t="shared" si="1"/>
        <v>41.833333333333336</v>
      </c>
      <c r="H11" s="31">
        <v>10.38</v>
      </c>
      <c r="I11" s="34">
        <f t="shared" si="2"/>
        <v>3622.6200000000003</v>
      </c>
    </row>
    <row r="12" spans="1:9" ht="40.200000000000003" x14ac:dyDescent="0.3">
      <c r="A12" s="4" t="s">
        <v>12</v>
      </c>
      <c r="B12" s="24">
        <v>550</v>
      </c>
      <c r="C12" s="24">
        <v>550</v>
      </c>
      <c r="D12" s="109">
        <v>91</v>
      </c>
      <c r="E12" s="29">
        <v>0</v>
      </c>
      <c r="F12" s="30">
        <f t="shared" si="0"/>
        <v>91</v>
      </c>
      <c r="G12" s="70">
        <f t="shared" si="1"/>
        <v>100</v>
      </c>
      <c r="H12" s="33">
        <v>12.23</v>
      </c>
      <c r="I12" s="34">
        <f t="shared" si="2"/>
        <v>0</v>
      </c>
    </row>
    <row r="13" spans="1:9" ht="27" x14ac:dyDescent="0.3">
      <c r="A13" s="4" t="s">
        <v>13</v>
      </c>
      <c r="B13" s="24">
        <v>600</v>
      </c>
      <c r="C13" s="24">
        <v>600</v>
      </c>
      <c r="D13" s="109">
        <v>262</v>
      </c>
      <c r="E13" s="29">
        <v>246</v>
      </c>
      <c r="F13" s="30">
        <f t="shared" si="0"/>
        <v>16</v>
      </c>
      <c r="G13" s="70">
        <f t="shared" si="1"/>
        <v>59</v>
      </c>
      <c r="H13" s="33">
        <v>8.84</v>
      </c>
      <c r="I13" s="34">
        <f t="shared" si="2"/>
        <v>2174.64</v>
      </c>
    </row>
    <row r="14" spans="1:9" ht="53.4" x14ac:dyDescent="0.3">
      <c r="A14" s="4" t="s">
        <v>14</v>
      </c>
      <c r="B14" s="24">
        <v>2500</v>
      </c>
      <c r="C14" s="24">
        <v>500</v>
      </c>
      <c r="D14" s="109">
        <v>61</v>
      </c>
      <c r="E14" s="29">
        <v>0</v>
      </c>
      <c r="F14" s="30">
        <f t="shared" si="0"/>
        <v>61</v>
      </c>
      <c r="G14" s="70">
        <f t="shared" si="1"/>
        <v>20</v>
      </c>
      <c r="H14" s="33">
        <v>3</v>
      </c>
      <c r="I14" s="34">
        <f t="shared" si="2"/>
        <v>0</v>
      </c>
    </row>
    <row r="15" spans="1:9" x14ac:dyDescent="0.3">
      <c r="A15" s="5" t="s">
        <v>15</v>
      </c>
      <c r="B15" s="24"/>
      <c r="C15" s="24"/>
      <c r="D15" s="110">
        <f>SUM(D4:D14)</f>
        <v>3935</v>
      </c>
      <c r="E15" s="35">
        <f>SUM(E4:E14)</f>
        <v>3017</v>
      </c>
      <c r="F15" s="78">
        <f>SUM(F4:F14)</f>
        <v>918</v>
      </c>
      <c r="G15" s="70"/>
      <c r="H15" s="33"/>
      <c r="I15" s="32">
        <f>SUM(I4:I14)</f>
        <v>23065.73</v>
      </c>
    </row>
    <row r="16" spans="1:9" x14ac:dyDescent="0.3">
      <c r="A16" s="5"/>
      <c r="B16" s="36"/>
      <c r="C16" s="36"/>
      <c r="D16" s="109"/>
      <c r="E16" s="29"/>
      <c r="F16" s="30"/>
      <c r="G16" s="70"/>
      <c r="H16" s="31"/>
      <c r="I16" s="32"/>
    </row>
    <row r="17" spans="1:9" x14ac:dyDescent="0.3">
      <c r="A17" s="2">
        <v>2016</v>
      </c>
      <c r="B17" s="24"/>
      <c r="C17" s="24"/>
      <c r="D17" s="109"/>
      <c r="E17" s="29"/>
      <c r="F17" s="30"/>
      <c r="G17" s="70"/>
      <c r="H17" s="31"/>
      <c r="I17" s="32"/>
    </row>
    <row r="18" spans="1:9" ht="53.4" x14ac:dyDescent="0.3">
      <c r="A18" s="4" t="s">
        <v>16</v>
      </c>
      <c r="B18" s="36">
        <v>400</v>
      </c>
      <c r="C18" s="36">
        <v>400</v>
      </c>
      <c r="D18" s="109">
        <v>56</v>
      </c>
      <c r="E18" s="29">
        <v>32</v>
      </c>
      <c r="F18" s="30">
        <f t="shared" ref="F18:F26" si="3">D18-E18</f>
        <v>24</v>
      </c>
      <c r="G18" s="70">
        <f t="shared" ref="G18:G26" si="4">100-((E18+(B18-C18))*100)/B18</f>
        <v>92</v>
      </c>
      <c r="H18" s="31">
        <v>24.33</v>
      </c>
      <c r="I18" s="34">
        <f t="shared" ref="I18:I26" si="5">E18*H18</f>
        <v>778.56</v>
      </c>
    </row>
    <row r="19" spans="1:9" ht="66.599999999999994" x14ac:dyDescent="0.3">
      <c r="A19" s="4" t="s">
        <v>17</v>
      </c>
      <c r="B19" s="36">
        <v>400</v>
      </c>
      <c r="C19" s="36">
        <v>400</v>
      </c>
      <c r="D19" s="109">
        <v>130</v>
      </c>
      <c r="E19" s="29">
        <v>124</v>
      </c>
      <c r="F19" s="30">
        <f t="shared" si="3"/>
        <v>6</v>
      </c>
      <c r="G19" s="70">
        <f t="shared" si="4"/>
        <v>69</v>
      </c>
      <c r="H19" s="31">
        <v>10.56</v>
      </c>
      <c r="I19" s="34">
        <f t="shared" si="5"/>
        <v>1309.44</v>
      </c>
    </row>
    <row r="20" spans="1:9" ht="27" x14ac:dyDescent="0.3">
      <c r="A20" s="4" t="s">
        <v>18</v>
      </c>
      <c r="B20" s="36">
        <v>400</v>
      </c>
      <c r="C20" s="36">
        <v>400</v>
      </c>
      <c r="D20" s="109">
        <v>154</v>
      </c>
      <c r="E20" s="29">
        <v>146</v>
      </c>
      <c r="F20" s="30">
        <f t="shared" si="3"/>
        <v>8</v>
      </c>
      <c r="G20" s="70">
        <f t="shared" si="4"/>
        <v>63.5</v>
      </c>
      <c r="H20" s="31">
        <v>10.55</v>
      </c>
      <c r="I20" s="34">
        <f t="shared" si="5"/>
        <v>1540.3000000000002</v>
      </c>
    </row>
    <row r="21" spans="1:9" ht="40.200000000000003" x14ac:dyDescent="0.3">
      <c r="A21" s="7" t="s">
        <v>19</v>
      </c>
      <c r="B21" s="36">
        <v>150</v>
      </c>
      <c r="C21" s="36">
        <v>150</v>
      </c>
      <c r="D21" s="109">
        <v>38</v>
      </c>
      <c r="E21" s="29">
        <v>26</v>
      </c>
      <c r="F21" s="30">
        <f t="shared" si="3"/>
        <v>12</v>
      </c>
      <c r="G21" s="70">
        <f t="shared" si="4"/>
        <v>82.666666666666671</v>
      </c>
      <c r="H21" s="31">
        <v>12.75</v>
      </c>
      <c r="I21" s="34">
        <f t="shared" si="5"/>
        <v>331.5</v>
      </c>
    </row>
    <row r="22" spans="1:9" ht="53.4" x14ac:dyDescent="0.3">
      <c r="A22" s="4" t="s">
        <v>20</v>
      </c>
      <c r="B22" s="36">
        <v>500</v>
      </c>
      <c r="C22" s="36">
        <f>250+250</f>
        <v>500</v>
      </c>
      <c r="D22" s="109">
        <v>77</v>
      </c>
      <c r="E22" s="29">
        <v>59</v>
      </c>
      <c r="F22" s="30">
        <f t="shared" si="3"/>
        <v>18</v>
      </c>
      <c r="G22" s="70">
        <f t="shared" si="4"/>
        <v>88.2</v>
      </c>
      <c r="H22" s="31">
        <v>29</v>
      </c>
      <c r="I22" s="34">
        <f t="shared" si="5"/>
        <v>1711</v>
      </c>
    </row>
    <row r="23" spans="1:9" ht="40.200000000000003" x14ac:dyDescent="0.3">
      <c r="A23" s="4" t="s">
        <v>21</v>
      </c>
      <c r="B23" s="36">
        <v>500</v>
      </c>
      <c r="C23" s="36">
        <v>500</v>
      </c>
      <c r="D23" s="109">
        <v>181</v>
      </c>
      <c r="E23" s="29">
        <v>126</v>
      </c>
      <c r="F23" s="30">
        <f t="shared" si="3"/>
        <v>55</v>
      </c>
      <c r="G23" s="70">
        <f t="shared" si="4"/>
        <v>74.8</v>
      </c>
      <c r="H23" s="31">
        <v>22.16</v>
      </c>
      <c r="I23" s="34">
        <f t="shared" si="5"/>
        <v>2792.16</v>
      </c>
    </row>
    <row r="24" spans="1:9" ht="40.200000000000003" x14ac:dyDescent="0.3">
      <c r="A24" s="4" t="s">
        <v>22</v>
      </c>
      <c r="B24" s="36">
        <v>500</v>
      </c>
      <c r="C24" s="36">
        <v>500</v>
      </c>
      <c r="D24" s="109">
        <v>215</v>
      </c>
      <c r="E24" s="29">
        <v>199</v>
      </c>
      <c r="F24" s="30">
        <f t="shared" si="3"/>
        <v>16</v>
      </c>
      <c r="G24" s="70">
        <f t="shared" si="4"/>
        <v>60.2</v>
      </c>
      <c r="H24" s="31">
        <v>8.36</v>
      </c>
      <c r="I24" s="34">
        <f t="shared" si="5"/>
        <v>1663.6399999999999</v>
      </c>
    </row>
    <row r="25" spans="1:9" ht="40.200000000000003" x14ac:dyDescent="0.3">
      <c r="A25" s="4" t="s">
        <v>23</v>
      </c>
      <c r="B25" s="36">
        <v>400</v>
      </c>
      <c r="C25" s="36">
        <v>400</v>
      </c>
      <c r="D25" s="109">
        <v>185</v>
      </c>
      <c r="E25" s="29">
        <v>182</v>
      </c>
      <c r="F25" s="30">
        <f t="shared" si="3"/>
        <v>3</v>
      </c>
      <c r="G25" s="70">
        <f t="shared" si="4"/>
        <v>54.5</v>
      </c>
      <c r="H25" s="31">
        <v>22.03</v>
      </c>
      <c r="I25" s="34">
        <f t="shared" si="5"/>
        <v>4009.46</v>
      </c>
    </row>
    <row r="26" spans="1:9" ht="27" x14ac:dyDescent="0.3">
      <c r="A26" s="8" t="s">
        <v>24</v>
      </c>
      <c r="B26" s="24">
        <v>300</v>
      </c>
      <c r="C26" s="24">
        <v>300</v>
      </c>
      <c r="D26" s="109">
        <v>22</v>
      </c>
      <c r="E26" s="29">
        <v>12</v>
      </c>
      <c r="F26" s="30">
        <f t="shared" si="3"/>
        <v>10</v>
      </c>
      <c r="G26" s="70">
        <f t="shared" si="4"/>
        <v>96</v>
      </c>
      <c r="H26" s="33">
        <v>21.49</v>
      </c>
      <c r="I26" s="34">
        <f t="shared" si="5"/>
        <v>257.88</v>
      </c>
    </row>
    <row r="27" spans="1:9" x14ac:dyDescent="0.3">
      <c r="A27" s="5" t="s">
        <v>25</v>
      </c>
      <c r="B27" s="24"/>
      <c r="C27" s="24"/>
      <c r="D27" s="110">
        <f>SUM(D18:D26)</f>
        <v>1058</v>
      </c>
      <c r="E27" s="35">
        <f>SUM(E18:E26)</f>
        <v>906</v>
      </c>
      <c r="F27" s="78">
        <f>SUM(F18:F26)</f>
        <v>152</v>
      </c>
      <c r="G27" s="70"/>
      <c r="H27" s="33"/>
      <c r="I27" s="32">
        <f>SUM(I18:I26)</f>
        <v>14393.939999999997</v>
      </c>
    </row>
    <row r="28" spans="1:9" x14ac:dyDescent="0.3">
      <c r="A28" s="5"/>
      <c r="B28" s="24"/>
      <c r="C28" s="24"/>
      <c r="D28" s="109"/>
      <c r="E28" s="29"/>
      <c r="F28" s="30"/>
      <c r="G28" s="70"/>
      <c r="H28" s="33"/>
      <c r="I28" s="32"/>
    </row>
    <row r="29" spans="1:9" x14ac:dyDescent="0.3">
      <c r="A29" s="2">
        <v>2017</v>
      </c>
      <c r="B29" s="24"/>
      <c r="C29" s="24"/>
      <c r="D29" s="109"/>
      <c r="E29" s="29"/>
      <c r="F29" s="30"/>
      <c r="G29" s="70"/>
      <c r="H29" s="33"/>
      <c r="I29" s="32"/>
    </row>
    <row r="30" spans="1:9" x14ac:dyDescent="0.3">
      <c r="A30" s="2"/>
      <c r="B30" s="24"/>
      <c r="C30" s="24"/>
      <c r="D30" s="109"/>
      <c r="E30" s="29"/>
      <c r="F30" s="30"/>
      <c r="G30" s="70"/>
      <c r="H30" s="33"/>
      <c r="I30" s="34"/>
    </row>
    <row r="31" spans="1:9" ht="40.200000000000003" x14ac:dyDescent="0.3">
      <c r="A31" s="3" t="s">
        <v>26</v>
      </c>
      <c r="B31" s="24">
        <v>400</v>
      </c>
      <c r="C31" s="24">
        <v>400</v>
      </c>
      <c r="D31" s="109">
        <v>0</v>
      </c>
      <c r="E31" s="29"/>
      <c r="F31" s="30">
        <f t="shared" ref="F31:F40" si="6">D31-E31</f>
        <v>0</v>
      </c>
      <c r="G31" s="70">
        <f t="shared" ref="G31:G40" si="7">100-((E31+(B31-C31))*100)/B31</f>
        <v>100</v>
      </c>
      <c r="H31" s="33">
        <v>19.8</v>
      </c>
      <c r="I31" s="34">
        <f t="shared" ref="I31:I40" si="8">E31*H31</f>
        <v>0</v>
      </c>
    </row>
    <row r="32" spans="1:9" ht="27" x14ac:dyDescent="0.3">
      <c r="A32" s="3" t="s">
        <v>27</v>
      </c>
      <c r="B32" s="24">
        <v>300</v>
      </c>
      <c r="C32" s="24">
        <v>300</v>
      </c>
      <c r="D32" s="109">
        <v>0</v>
      </c>
      <c r="E32" s="29"/>
      <c r="F32" s="30">
        <f t="shared" si="6"/>
        <v>0</v>
      </c>
      <c r="G32" s="70">
        <f t="shared" si="7"/>
        <v>100</v>
      </c>
      <c r="H32" s="33">
        <v>20</v>
      </c>
      <c r="I32" s="34">
        <f t="shared" si="8"/>
        <v>0</v>
      </c>
    </row>
    <row r="33" spans="1:9" ht="27" x14ac:dyDescent="0.3">
      <c r="A33" s="3" t="s">
        <v>28</v>
      </c>
      <c r="B33" s="24">
        <v>300</v>
      </c>
      <c r="C33" s="24">
        <v>300</v>
      </c>
      <c r="D33" s="109">
        <v>132</v>
      </c>
      <c r="E33" s="29">
        <v>130</v>
      </c>
      <c r="F33" s="30">
        <f t="shared" si="6"/>
        <v>2</v>
      </c>
      <c r="G33" s="70">
        <f t="shared" si="7"/>
        <v>56.666666666666664</v>
      </c>
      <c r="H33" s="33">
        <v>22.8</v>
      </c>
      <c r="I33" s="34">
        <f t="shared" si="8"/>
        <v>2964</v>
      </c>
    </row>
    <row r="34" spans="1:9" x14ac:dyDescent="0.3">
      <c r="A34" s="4" t="s">
        <v>29</v>
      </c>
      <c r="B34" s="24">
        <v>300</v>
      </c>
      <c r="C34" s="24">
        <v>300</v>
      </c>
      <c r="D34" s="109">
        <v>139</v>
      </c>
      <c r="E34" s="29">
        <v>118</v>
      </c>
      <c r="F34" s="30">
        <f t="shared" si="6"/>
        <v>21</v>
      </c>
      <c r="G34" s="70">
        <f t="shared" si="7"/>
        <v>60.666666666666664</v>
      </c>
      <c r="H34" s="33">
        <v>31.08</v>
      </c>
      <c r="I34" s="34">
        <f t="shared" si="8"/>
        <v>3667.4399999999996</v>
      </c>
    </row>
    <row r="35" spans="1:9" ht="27" x14ac:dyDescent="0.3">
      <c r="A35" s="4" t="s">
        <v>30</v>
      </c>
      <c r="B35" s="24">
        <v>300</v>
      </c>
      <c r="C35" s="24">
        <v>300</v>
      </c>
      <c r="D35" s="109">
        <v>198</v>
      </c>
      <c r="E35" s="29">
        <v>195</v>
      </c>
      <c r="F35" s="30">
        <f t="shared" si="6"/>
        <v>3</v>
      </c>
      <c r="G35" s="70">
        <f t="shared" si="7"/>
        <v>35</v>
      </c>
      <c r="H35" s="33">
        <v>22.5</v>
      </c>
      <c r="I35" s="34">
        <f t="shared" si="8"/>
        <v>4387.5</v>
      </c>
    </row>
    <row r="36" spans="1:9" ht="40.200000000000003" x14ac:dyDescent="0.3">
      <c r="A36" s="4" t="s">
        <v>31</v>
      </c>
      <c r="B36" s="24">
        <v>300</v>
      </c>
      <c r="C36" s="24">
        <v>300</v>
      </c>
      <c r="D36" s="109">
        <v>190</v>
      </c>
      <c r="E36" s="29">
        <v>186</v>
      </c>
      <c r="F36" s="30">
        <f t="shared" si="6"/>
        <v>4</v>
      </c>
      <c r="G36" s="70">
        <f t="shared" si="7"/>
        <v>38</v>
      </c>
      <c r="H36" s="33">
        <v>19</v>
      </c>
      <c r="I36" s="34">
        <f t="shared" si="8"/>
        <v>3534</v>
      </c>
    </row>
    <row r="37" spans="1:9" ht="27" x14ac:dyDescent="0.3">
      <c r="A37" s="4" t="s">
        <v>32</v>
      </c>
      <c r="B37" s="24">
        <v>300</v>
      </c>
      <c r="C37" s="24">
        <v>300</v>
      </c>
      <c r="D37" s="109">
        <v>165</v>
      </c>
      <c r="E37" s="29">
        <v>154</v>
      </c>
      <c r="F37" s="30">
        <f t="shared" si="6"/>
        <v>11</v>
      </c>
      <c r="G37" s="70">
        <f t="shared" si="7"/>
        <v>48.666666666666664</v>
      </c>
      <c r="H37" s="33">
        <v>30.3</v>
      </c>
      <c r="I37" s="34">
        <f t="shared" si="8"/>
        <v>4666.2</v>
      </c>
    </row>
    <row r="38" spans="1:9" ht="40.200000000000003" x14ac:dyDescent="0.3">
      <c r="A38" s="4" t="s">
        <v>33</v>
      </c>
      <c r="B38" s="24">
        <v>300</v>
      </c>
      <c r="C38" s="24">
        <v>300</v>
      </c>
      <c r="D38" s="109">
        <v>195</v>
      </c>
      <c r="E38" s="29">
        <v>194</v>
      </c>
      <c r="F38" s="30">
        <f t="shared" si="6"/>
        <v>1</v>
      </c>
      <c r="G38" s="70">
        <f t="shared" si="7"/>
        <v>35.333333333333329</v>
      </c>
      <c r="H38" s="33">
        <v>19.649999999999999</v>
      </c>
      <c r="I38" s="34">
        <f t="shared" si="8"/>
        <v>3812.1</v>
      </c>
    </row>
    <row r="39" spans="1:9" ht="27" x14ac:dyDescent="0.3">
      <c r="A39" s="4" t="s">
        <v>34</v>
      </c>
      <c r="B39" s="24">
        <v>300</v>
      </c>
      <c r="C39" s="24">
        <v>300</v>
      </c>
      <c r="D39" s="109">
        <v>45</v>
      </c>
      <c r="E39" s="29">
        <v>23</v>
      </c>
      <c r="F39" s="30">
        <f t="shared" si="6"/>
        <v>22</v>
      </c>
      <c r="G39" s="70">
        <f t="shared" si="7"/>
        <v>92.333333333333329</v>
      </c>
      <c r="H39" s="33">
        <v>16</v>
      </c>
      <c r="I39" s="34">
        <f t="shared" si="8"/>
        <v>368</v>
      </c>
    </row>
    <row r="40" spans="1:9" ht="40.200000000000003" x14ac:dyDescent="0.3">
      <c r="A40" s="9" t="s">
        <v>35</v>
      </c>
      <c r="B40" s="24">
        <v>300</v>
      </c>
      <c r="C40" s="24">
        <v>300</v>
      </c>
      <c r="D40" s="109">
        <v>142</v>
      </c>
      <c r="E40" s="29">
        <v>139</v>
      </c>
      <c r="F40" s="30">
        <f t="shared" si="6"/>
        <v>3</v>
      </c>
      <c r="G40" s="70">
        <f t="shared" si="7"/>
        <v>53.666666666666664</v>
      </c>
      <c r="H40" s="33">
        <v>14</v>
      </c>
      <c r="I40" s="34">
        <f t="shared" si="8"/>
        <v>1946</v>
      </c>
    </row>
    <row r="41" spans="1:9" x14ac:dyDescent="0.3">
      <c r="A41" s="5" t="s">
        <v>36</v>
      </c>
      <c r="B41" s="24"/>
      <c r="C41" s="24"/>
      <c r="D41" s="110">
        <f>SUM(D31:D40)</f>
        <v>1206</v>
      </c>
      <c r="E41" s="35">
        <f>SUM(E33:E40)</f>
        <v>1139</v>
      </c>
      <c r="F41" s="78">
        <f>SUM(F33:F40)</f>
        <v>67</v>
      </c>
      <c r="G41" s="70"/>
      <c r="H41" s="33"/>
      <c r="I41" s="32">
        <f>SUM(I32:I40)</f>
        <v>25345.239999999998</v>
      </c>
    </row>
    <row r="42" spans="1:9" x14ac:dyDescent="0.3">
      <c r="A42" s="9"/>
      <c r="B42" s="24"/>
      <c r="C42" s="24"/>
      <c r="D42" s="109"/>
      <c r="E42" s="29"/>
      <c r="F42" s="30"/>
      <c r="G42" s="70"/>
      <c r="H42" s="33"/>
      <c r="I42" s="34"/>
    </row>
    <row r="43" spans="1:9" x14ac:dyDescent="0.3">
      <c r="A43" s="10">
        <v>2018</v>
      </c>
      <c r="B43" s="24"/>
      <c r="C43" s="24"/>
      <c r="D43" s="109"/>
      <c r="E43" s="29"/>
      <c r="F43" s="30"/>
      <c r="G43" s="70"/>
      <c r="H43" s="33"/>
      <c r="I43" s="32"/>
    </row>
    <row r="44" spans="1:9" ht="27" x14ac:dyDescent="0.3">
      <c r="A44" s="3" t="s">
        <v>37</v>
      </c>
      <c r="B44" s="24">
        <v>200</v>
      </c>
      <c r="C44" s="24">
        <v>200</v>
      </c>
      <c r="D44" s="109">
        <v>17</v>
      </c>
      <c r="E44" s="29">
        <v>0</v>
      </c>
      <c r="F44" s="30">
        <f t="shared" ref="F44:F53" si="9">D44-E44</f>
        <v>17</v>
      </c>
      <c r="G44" s="70">
        <f t="shared" ref="G44:G53" si="10">100-((E44+(B44-C44))*100)/B44</f>
        <v>100</v>
      </c>
      <c r="H44" s="33">
        <v>32.25</v>
      </c>
      <c r="I44" s="34">
        <f t="shared" ref="I44:I53" si="11">E44*H44</f>
        <v>0</v>
      </c>
    </row>
    <row r="45" spans="1:9" ht="40.200000000000003" x14ac:dyDescent="0.3">
      <c r="A45" s="4" t="s">
        <v>39</v>
      </c>
      <c r="B45" s="24">
        <v>200</v>
      </c>
      <c r="C45" s="24">
        <v>200</v>
      </c>
      <c r="D45" s="109">
        <v>97</v>
      </c>
      <c r="E45" s="29">
        <v>88</v>
      </c>
      <c r="F45" s="30">
        <f t="shared" si="9"/>
        <v>9</v>
      </c>
      <c r="G45" s="70">
        <f t="shared" si="10"/>
        <v>56</v>
      </c>
      <c r="H45" s="33">
        <v>29.35</v>
      </c>
      <c r="I45" s="34">
        <f t="shared" si="11"/>
        <v>2582.8000000000002</v>
      </c>
    </row>
    <row r="46" spans="1:9" ht="27" x14ac:dyDescent="0.3">
      <c r="A46" s="4" t="s">
        <v>40</v>
      </c>
      <c r="B46" s="24">
        <v>250</v>
      </c>
      <c r="C46" s="24">
        <v>250</v>
      </c>
      <c r="D46" s="109">
        <v>70</v>
      </c>
      <c r="E46" s="29">
        <v>55</v>
      </c>
      <c r="F46" s="30">
        <f t="shared" si="9"/>
        <v>15</v>
      </c>
      <c r="G46" s="70">
        <f t="shared" si="10"/>
        <v>78</v>
      </c>
      <c r="H46" s="33">
        <v>21.59</v>
      </c>
      <c r="I46" s="34">
        <f t="shared" si="11"/>
        <v>1187.45</v>
      </c>
    </row>
    <row r="47" spans="1:9" ht="27" x14ac:dyDescent="0.3">
      <c r="A47" s="4" t="s">
        <v>41</v>
      </c>
      <c r="B47" s="24">
        <v>250</v>
      </c>
      <c r="C47" s="24">
        <v>250</v>
      </c>
      <c r="D47" s="109">
        <v>147</v>
      </c>
      <c r="E47" s="29">
        <v>147</v>
      </c>
      <c r="F47" s="30">
        <f t="shared" si="9"/>
        <v>0</v>
      </c>
      <c r="G47" s="70">
        <f t="shared" si="10"/>
        <v>41.2</v>
      </c>
      <c r="H47" s="33">
        <v>20</v>
      </c>
      <c r="I47" s="34">
        <f t="shared" si="11"/>
        <v>2940</v>
      </c>
    </row>
    <row r="48" spans="1:9" ht="40.200000000000003" x14ac:dyDescent="0.3">
      <c r="A48" s="4" t="s">
        <v>42</v>
      </c>
      <c r="B48" s="24">
        <v>200</v>
      </c>
      <c r="C48" s="24">
        <v>200</v>
      </c>
      <c r="D48" s="109">
        <v>122</v>
      </c>
      <c r="E48" s="29">
        <v>116</v>
      </c>
      <c r="F48" s="30">
        <f t="shared" si="9"/>
        <v>6</v>
      </c>
      <c r="G48" s="70">
        <f t="shared" si="10"/>
        <v>42</v>
      </c>
      <c r="H48" s="33">
        <v>8.33</v>
      </c>
      <c r="I48" s="34">
        <f t="shared" si="11"/>
        <v>966.28</v>
      </c>
    </row>
    <row r="49" spans="1:9" ht="40.200000000000003" x14ac:dyDescent="0.3">
      <c r="A49" s="4" t="s">
        <v>43</v>
      </c>
      <c r="B49" s="24">
        <v>200</v>
      </c>
      <c r="C49" s="24">
        <v>200</v>
      </c>
      <c r="D49" s="109">
        <v>39</v>
      </c>
      <c r="E49" s="29">
        <v>31</v>
      </c>
      <c r="F49" s="30">
        <f t="shared" si="9"/>
        <v>8</v>
      </c>
      <c r="G49" s="70">
        <f t="shared" si="10"/>
        <v>84.5</v>
      </c>
      <c r="H49" s="33">
        <v>19.5</v>
      </c>
      <c r="I49" s="34">
        <f t="shared" si="11"/>
        <v>604.5</v>
      </c>
    </row>
    <row r="50" spans="1:9" ht="40.200000000000003" x14ac:dyDescent="0.3">
      <c r="A50" s="4" t="s">
        <v>44</v>
      </c>
      <c r="B50" s="24">
        <v>200</v>
      </c>
      <c r="C50" s="24">
        <v>200</v>
      </c>
      <c r="D50" s="109">
        <v>114</v>
      </c>
      <c r="E50" s="29">
        <v>114</v>
      </c>
      <c r="F50" s="30">
        <f t="shared" si="9"/>
        <v>0</v>
      </c>
      <c r="G50" s="70">
        <f t="shared" si="10"/>
        <v>43</v>
      </c>
      <c r="H50" s="33">
        <v>12.27</v>
      </c>
      <c r="I50" s="34">
        <f t="shared" si="11"/>
        <v>1398.78</v>
      </c>
    </row>
    <row r="51" spans="1:9" ht="40.200000000000003" x14ac:dyDescent="0.3">
      <c r="A51" s="4" t="s">
        <v>100</v>
      </c>
      <c r="B51" s="24">
        <v>200</v>
      </c>
      <c r="C51" s="24">
        <v>200</v>
      </c>
      <c r="D51" s="109">
        <v>81</v>
      </c>
      <c r="E51" s="29">
        <v>79</v>
      </c>
      <c r="F51" s="30">
        <f t="shared" si="9"/>
        <v>2</v>
      </c>
      <c r="G51" s="70">
        <f t="shared" si="10"/>
        <v>60.5</v>
      </c>
      <c r="H51" s="33">
        <v>17.22</v>
      </c>
      <c r="I51" s="34">
        <f t="shared" si="11"/>
        <v>1360.3799999999999</v>
      </c>
    </row>
    <row r="52" spans="1:9" ht="66.599999999999994" x14ac:dyDescent="0.3">
      <c r="A52" s="4" t="s">
        <v>45</v>
      </c>
      <c r="B52" s="24">
        <v>1000</v>
      </c>
      <c r="C52" s="24">
        <v>1000</v>
      </c>
      <c r="D52" s="109">
        <v>154</v>
      </c>
      <c r="E52" s="29">
        <v>153</v>
      </c>
      <c r="F52" s="30">
        <f t="shared" si="9"/>
        <v>1</v>
      </c>
      <c r="G52" s="70">
        <f t="shared" si="10"/>
        <v>84.7</v>
      </c>
      <c r="H52" s="33">
        <v>18.86</v>
      </c>
      <c r="I52" s="34">
        <f t="shared" si="11"/>
        <v>2885.58</v>
      </c>
    </row>
    <row r="53" spans="1:9" ht="53.4" x14ac:dyDescent="0.3">
      <c r="A53" s="4" t="s">
        <v>46</v>
      </c>
      <c r="B53" s="24">
        <v>200</v>
      </c>
      <c r="C53" s="24">
        <v>200</v>
      </c>
      <c r="D53" s="109">
        <v>77</v>
      </c>
      <c r="E53" s="29">
        <v>77</v>
      </c>
      <c r="F53" s="30">
        <f t="shared" si="9"/>
        <v>0</v>
      </c>
      <c r="G53" s="70">
        <f t="shared" si="10"/>
        <v>61.5</v>
      </c>
      <c r="H53" s="33">
        <v>17.2</v>
      </c>
      <c r="I53" s="34">
        <f t="shared" si="11"/>
        <v>1324.3999999999999</v>
      </c>
    </row>
    <row r="54" spans="1:9" x14ac:dyDescent="0.3">
      <c r="A54" s="11" t="s">
        <v>47</v>
      </c>
      <c r="B54" s="24"/>
      <c r="C54" s="24"/>
      <c r="D54" s="110">
        <f>SUM(D44:D53)</f>
        <v>918</v>
      </c>
      <c r="E54" s="35">
        <f>SUM(E45:E53)</f>
        <v>860</v>
      </c>
      <c r="F54" s="78">
        <f>SUM(F44:F53)</f>
        <v>58</v>
      </c>
      <c r="G54" s="70"/>
      <c r="H54" s="33"/>
      <c r="I54" s="32">
        <f>SUM(I44:I53)</f>
        <v>15250.169999999998</v>
      </c>
    </row>
    <row r="55" spans="1:9" x14ac:dyDescent="0.3">
      <c r="A55" s="11"/>
      <c r="B55" s="24"/>
      <c r="C55" s="24"/>
      <c r="D55" s="109"/>
      <c r="E55" s="29"/>
      <c r="F55" s="30"/>
      <c r="G55" s="70"/>
      <c r="H55" s="33"/>
      <c r="I55" s="34"/>
    </row>
    <row r="56" spans="1:9" x14ac:dyDescent="0.3">
      <c r="A56" s="10">
        <v>2019</v>
      </c>
      <c r="B56" s="24"/>
      <c r="C56" s="24"/>
      <c r="D56" s="109"/>
      <c r="E56" s="29"/>
      <c r="F56" s="30"/>
      <c r="G56" s="70"/>
      <c r="H56" s="33"/>
      <c r="I56" s="34"/>
    </row>
    <row r="57" spans="1:9" ht="27" x14ac:dyDescent="0.3">
      <c r="A57" s="4" t="s">
        <v>48</v>
      </c>
      <c r="B57" s="24">
        <v>200</v>
      </c>
      <c r="C57" s="24">
        <v>200</v>
      </c>
      <c r="D57" s="109">
        <v>97</v>
      </c>
      <c r="E57" s="29">
        <v>95</v>
      </c>
      <c r="F57" s="30">
        <f t="shared" ref="F57:F68" si="12">D57-E57</f>
        <v>2</v>
      </c>
      <c r="G57" s="70">
        <f t="shared" ref="G57:G68" si="13">100-((E57+(B57-C57))*100)/B57</f>
        <v>52.5</v>
      </c>
      <c r="H57" s="33">
        <v>17.260000000000002</v>
      </c>
      <c r="I57" s="34">
        <f t="shared" ref="I57:I68" si="14">E57*H57</f>
        <v>1639.7</v>
      </c>
    </row>
    <row r="58" spans="1:9" ht="27" x14ac:dyDescent="0.3">
      <c r="A58" s="3" t="s">
        <v>49</v>
      </c>
      <c r="B58" s="24">
        <v>200</v>
      </c>
      <c r="C58" s="24">
        <v>200</v>
      </c>
      <c r="D58" s="109">
        <v>73</v>
      </c>
      <c r="E58" s="29">
        <v>67</v>
      </c>
      <c r="F58" s="30">
        <f t="shared" si="12"/>
        <v>6</v>
      </c>
      <c r="G58" s="70">
        <f t="shared" si="13"/>
        <v>66.5</v>
      </c>
      <c r="H58" s="33">
        <v>35.409999999999997</v>
      </c>
      <c r="I58" s="34">
        <f t="shared" si="14"/>
        <v>2372.4699999999998</v>
      </c>
    </row>
    <row r="59" spans="1:9" ht="27" x14ac:dyDescent="0.3">
      <c r="A59" s="4" t="s">
        <v>50</v>
      </c>
      <c r="B59" s="24">
        <v>250</v>
      </c>
      <c r="C59" s="24">
        <v>250</v>
      </c>
      <c r="D59" s="109">
        <v>91</v>
      </c>
      <c r="E59" s="29">
        <v>90</v>
      </c>
      <c r="F59" s="30">
        <f t="shared" si="12"/>
        <v>1</v>
      </c>
      <c r="G59" s="70">
        <f t="shared" si="13"/>
        <v>64</v>
      </c>
      <c r="H59" s="33">
        <v>18.940000000000001</v>
      </c>
      <c r="I59" s="34">
        <f t="shared" si="14"/>
        <v>1704.6000000000001</v>
      </c>
    </row>
    <row r="60" spans="1:9" ht="40.200000000000003" x14ac:dyDescent="0.3">
      <c r="A60" s="4" t="s">
        <v>51</v>
      </c>
      <c r="B60" s="24">
        <v>200</v>
      </c>
      <c r="C60" s="24">
        <v>200</v>
      </c>
      <c r="D60" s="109">
        <v>36</v>
      </c>
      <c r="E60" s="29">
        <v>25</v>
      </c>
      <c r="F60" s="30">
        <f t="shared" si="12"/>
        <v>11</v>
      </c>
      <c r="G60" s="70">
        <f t="shared" si="13"/>
        <v>87.5</v>
      </c>
      <c r="H60" s="33">
        <v>22.99</v>
      </c>
      <c r="I60" s="34">
        <f t="shared" si="14"/>
        <v>574.75</v>
      </c>
    </row>
    <row r="61" spans="1:9" ht="27" x14ac:dyDescent="0.3">
      <c r="A61" s="4" t="s">
        <v>52</v>
      </c>
      <c r="B61" s="24">
        <v>200</v>
      </c>
      <c r="C61" s="24">
        <v>200</v>
      </c>
      <c r="D61" s="109">
        <v>55</v>
      </c>
      <c r="E61" s="29">
        <v>52</v>
      </c>
      <c r="F61" s="30">
        <f t="shared" si="12"/>
        <v>3</v>
      </c>
      <c r="G61" s="70">
        <f t="shared" si="13"/>
        <v>74</v>
      </c>
      <c r="H61" s="33">
        <v>28.15</v>
      </c>
      <c r="I61" s="34">
        <f t="shared" si="14"/>
        <v>1463.8</v>
      </c>
    </row>
    <row r="62" spans="1:9" ht="27" x14ac:dyDescent="0.3">
      <c r="A62" s="4" t="s">
        <v>53</v>
      </c>
      <c r="B62" s="24">
        <v>200</v>
      </c>
      <c r="C62" s="24">
        <v>200</v>
      </c>
      <c r="D62" s="109">
        <v>28</v>
      </c>
      <c r="E62" s="29">
        <v>10</v>
      </c>
      <c r="F62" s="30">
        <f t="shared" si="12"/>
        <v>18</v>
      </c>
      <c r="G62" s="70">
        <f t="shared" si="13"/>
        <v>95</v>
      </c>
      <c r="H62" s="33">
        <v>20.239999999999998</v>
      </c>
      <c r="I62" s="34">
        <f t="shared" si="14"/>
        <v>202.39999999999998</v>
      </c>
    </row>
    <row r="63" spans="1:9" ht="53.4" x14ac:dyDescent="0.3">
      <c r="A63" s="4" t="s">
        <v>54</v>
      </c>
      <c r="B63" s="24">
        <v>200</v>
      </c>
      <c r="C63" s="24">
        <v>200</v>
      </c>
      <c r="D63" s="109">
        <v>56</v>
      </c>
      <c r="E63" s="29">
        <v>47</v>
      </c>
      <c r="F63" s="30">
        <f t="shared" si="12"/>
        <v>9</v>
      </c>
      <c r="G63" s="70">
        <f t="shared" si="13"/>
        <v>76.5</v>
      </c>
      <c r="H63" s="33">
        <v>19.68</v>
      </c>
      <c r="I63" s="34">
        <f t="shared" si="14"/>
        <v>924.96</v>
      </c>
    </row>
    <row r="64" spans="1:9" ht="40.200000000000003" x14ac:dyDescent="0.3">
      <c r="A64" s="4" t="s">
        <v>55</v>
      </c>
      <c r="B64" s="24">
        <v>400</v>
      </c>
      <c r="C64" s="24">
        <v>400</v>
      </c>
      <c r="D64" s="109">
        <v>10</v>
      </c>
      <c r="E64" s="29">
        <v>0</v>
      </c>
      <c r="F64" s="30">
        <f t="shared" si="12"/>
        <v>10</v>
      </c>
      <c r="G64" s="70">
        <f t="shared" si="13"/>
        <v>100</v>
      </c>
      <c r="H64" s="33">
        <v>28.67</v>
      </c>
      <c r="I64" s="34">
        <f t="shared" si="14"/>
        <v>0</v>
      </c>
    </row>
    <row r="65" spans="1:9" ht="27" x14ac:dyDescent="0.3">
      <c r="A65" s="9" t="s">
        <v>56</v>
      </c>
      <c r="B65" s="24">
        <v>200</v>
      </c>
      <c r="C65" s="24">
        <v>200</v>
      </c>
      <c r="D65" s="109">
        <v>152</v>
      </c>
      <c r="E65" s="29">
        <v>148</v>
      </c>
      <c r="F65" s="30">
        <f t="shared" si="12"/>
        <v>4</v>
      </c>
      <c r="G65" s="70">
        <f t="shared" si="13"/>
        <v>26</v>
      </c>
      <c r="H65" s="33">
        <v>17.23</v>
      </c>
      <c r="I65" s="34">
        <f t="shared" si="14"/>
        <v>2550.04</v>
      </c>
    </row>
    <row r="66" spans="1:9" ht="27" x14ac:dyDescent="0.3">
      <c r="A66" s="9" t="s">
        <v>57</v>
      </c>
      <c r="B66" s="24">
        <v>200</v>
      </c>
      <c r="C66" s="24">
        <v>200</v>
      </c>
      <c r="D66" s="109">
        <v>147</v>
      </c>
      <c r="E66" s="29">
        <v>143</v>
      </c>
      <c r="F66" s="30">
        <f t="shared" si="12"/>
        <v>4</v>
      </c>
      <c r="G66" s="70">
        <f t="shared" si="13"/>
        <v>28.5</v>
      </c>
      <c r="H66" s="33">
        <v>23.47</v>
      </c>
      <c r="I66" s="34">
        <f t="shared" si="14"/>
        <v>3356.21</v>
      </c>
    </row>
    <row r="67" spans="1:9" ht="40.200000000000003" x14ac:dyDescent="0.3">
      <c r="A67" s="4" t="s">
        <v>58</v>
      </c>
      <c r="B67" s="24">
        <v>200</v>
      </c>
      <c r="C67" s="24">
        <v>200</v>
      </c>
      <c r="D67" s="109">
        <v>134</v>
      </c>
      <c r="E67" s="29">
        <v>134</v>
      </c>
      <c r="F67" s="30">
        <f t="shared" si="12"/>
        <v>0</v>
      </c>
      <c r="G67" s="70">
        <f t="shared" si="13"/>
        <v>33</v>
      </c>
      <c r="H67" s="33">
        <v>20.8</v>
      </c>
      <c r="I67" s="34">
        <f t="shared" si="14"/>
        <v>2787.2000000000003</v>
      </c>
    </row>
    <row r="68" spans="1:9" ht="40.200000000000003" x14ac:dyDescent="0.3">
      <c r="A68" s="4" t="s">
        <v>59</v>
      </c>
      <c r="B68" s="24">
        <v>200</v>
      </c>
      <c r="C68" s="24">
        <v>200</v>
      </c>
      <c r="D68" s="109">
        <v>56</v>
      </c>
      <c r="E68" s="29">
        <v>50</v>
      </c>
      <c r="F68" s="30">
        <f t="shared" si="12"/>
        <v>6</v>
      </c>
      <c r="G68" s="70">
        <f t="shared" si="13"/>
        <v>75</v>
      </c>
      <c r="H68" s="33">
        <v>12.15</v>
      </c>
      <c r="I68" s="34">
        <f t="shared" si="14"/>
        <v>607.5</v>
      </c>
    </row>
    <row r="69" spans="1:9" x14ac:dyDescent="0.3">
      <c r="A69" s="11" t="s">
        <v>60</v>
      </c>
      <c r="B69" s="24"/>
      <c r="C69" s="24"/>
      <c r="D69" s="110">
        <f>SUM(D57:D68)</f>
        <v>935</v>
      </c>
      <c r="E69" s="35">
        <f>SUM(E57:E68)</f>
        <v>861</v>
      </c>
      <c r="F69" s="78">
        <f>SUM(F57:F68)</f>
        <v>74</v>
      </c>
      <c r="G69" s="70"/>
      <c r="H69" s="33"/>
      <c r="I69" s="32">
        <f>SUM(I57:I68)</f>
        <v>18183.63</v>
      </c>
    </row>
    <row r="70" spans="1:9" x14ac:dyDescent="0.3">
      <c r="A70" s="10">
        <v>2020</v>
      </c>
      <c r="B70" s="24"/>
      <c r="C70" s="24"/>
      <c r="D70" s="109"/>
      <c r="E70" s="29"/>
      <c r="F70" s="30"/>
      <c r="G70" s="70"/>
      <c r="H70" s="33"/>
      <c r="I70" s="34"/>
    </row>
    <row r="71" spans="1:9" ht="66.599999999999994" x14ac:dyDescent="0.3">
      <c r="A71" s="3" t="s">
        <v>61</v>
      </c>
      <c r="B71" s="24">
        <v>200</v>
      </c>
      <c r="C71" s="24">
        <v>200</v>
      </c>
      <c r="D71" s="109">
        <v>84</v>
      </c>
      <c r="E71" s="29">
        <v>75</v>
      </c>
      <c r="F71" s="30">
        <f t="shared" ref="F71:F78" si="15">D71-E71</f>
        <v>9</v>
      </c>
      <c r="G71" s="70">
        <f t="shared" ref="G71:G78" si="16">100-((E71+(B71-C71))*100)/B71</f>
        <v>62.5</v>
      </c>
      <c r="H71" s="33">
        <v>26.09</v>
      </c>
      <c r="I71" s="34">
        <f>E71*H71</f>
        <v>1956.75</v>
      </c>
    </row>
    <row r="72" spans="1:9" ht="40.200000000000003" x14ac:dyDescent="0.3">
      <c r="A72" s="4" t="s">
        <v>62</v>
      </c>
      <c r="B72" s="24">
        <v>200</v>
      </c>
      <c r="C72" s="24">
        <v>200</v>
      </c>
      <c r="D72" s="109">
        <v>70</v>
      </c>
      <c r="E72" s="29">
        <v>69</v>
      </c>
      <c r="F72" s="30">
        <f t="shared" si="15"/>
        <v>1</v>
      </c>
      <c r="G72" s="70">
        <f t="shared" si="16"/>
        <v>65.5</v>
      </c>
      <c r="H72" s="33">
        <v>22.85</v>
      </c>
      <c r="I72" s="34">
        <f t="shared" ref="I72:I78" si="17">E72*H72</f>
        <v>1576.65</v>
      </c>
    </row>
    <row r="73" spans="1:9" ht="40.200000000000003" x14ac:dyDescent="0.3">
      <c r="A73" s="8" t="s">
        <v>63</v>
      </c>
      <c r="B73" s="24">
        <v>200</v>
      </c>
      <c r="C73" s="24">
        <v>200</v>
      </c>
      <c r="D73" s="109">
        <v>41</v>
      </c>
      <c r="E73" s="29">
        <v>0</v>
      </c>
      <c r="F73" s="30">
        <f t="shared" si="15"/>
        <v>41</v>
      </c>
      <c r="G73" s="70">
        <f t="shared" si="16"/>
        <v>100</v>
      </c>
      <c r="H73" s="33">
        <v>24.42</v>
      </c>
      <c r="I73" s="34">
        <f t="shared" si="17"/>
        <v>0</v>
      </c>
    </row>
    <row r="74" spans="1:9" ht="40.200000000000003" x14ac:dyDescent="0.3">
      <c r="A74" s="4" t="s">
        <v>64</v>
      </c>
      <c r="B74" s="24">
        <v>200</v>
      </c>
      <c r="C74" s="24">
        <v>200</v>
      </c>
      <c r="D74" s="109">
        <v>122</v>
      </c>
      <c r="E74" s="29">
        <v>120</v>
      </c>
      <c r="F74" s="30">
        <f t="shared" si="15"/>
        <v>2</v>
      </c>
      <c r="G74" s="70">
        <f t="shared" si="16"/>
        <v>40</v>
      </c>
      <c r="H74" s="33">
        <v>32.07</v>
      </c>
      <c r="I74" s="34">
        <f t="shared" si="17"/>
        <v>3848.4</v>
      </c>
    </row>
    <row r="75" spans="1:9" x14ac:dyDescent="0.3">
      <c r="A75" s="12" t="s">
        <v>65</v>
      </c>
      <c r="B75" s="24">
        <v>300</v>
      </c>
      <c r="C75" s="24">
        <v>300</v>
      </c>
      <c r="D75" s="109">
        <v>28</v>
      </c>
      <c r="E75" s="29">
        <v>12</v>
      </c>
      <c r="F75" s="30">
        <f t="shared" si="15"/>
        <v>16</v>
      </c>
      <c r="G75" s="70">
        <f t="shared" si="16"/>
        <v>96</v>
      </c>
      <c r="H75" s="33">
        <v>31.2</v>
      </c>
      <c r="I75" s="34">
        <f t="shared" si="17"/>
        <v>374.4</v>
      </c>
    </row>
    <row r="76" spans="1:9" ht="40.200000000000003" x14ac:dyDescent="0.3">
      <c r="A76" s="4" t="s">
        <v>66</v>
      </c>
      <c r="B76" s="24">
        <v>200</v>
      </c>
      <c r="C76" s="24">
        <v>200</v>
      </c>
      <c r="D76" s="109">
        <v>34</v>
      </c>
      <c r="E76" s="29">
        <v>25</v>
      </c>
      <c r="F76" s="30">
        <f t="shared" si="15"/>
        <v>9</v>
      </c>
      <c r="G76" s="70">
        <f t="shared" si="16"/>
        <v>87.5</v>
      </c>
      <c r="H76" s="33">
        <v>19.190000000000001</v>
      </c>
      <c r="I76" s="34">
        <f t="shared" si="17"/>
        <v>479.75000000000006</v>
      </c>
    </row>
    <row r="77" spans="1:9" ht="53.4" x14ac:dyDescent="0.3">
      <c r="A77" s="4" t="s">
        <v>67</v>
      </c>
      <c r="B77" s="24">
        <v>200</v>
      </c>
      <c r="C77" s="24">
        <v>200</v>
      </c>
      <c r="D77" s="109">
        <v>80</v>
      </c>
      <c r="E77" s="29">
        <v>76</v>
      </c>
      <c r="F77" s="30">
        <f t="shared" si="15"/>
        <v>4</v>
      </c>
      <c r="G77" s="70">
        <f t="shared" si="16"/>
        <v>62</v>
      </c>
      <c r="H77" s="33">
        <v>19.53</v>
      </c>
      <c r="I77" s="34">
        <f t="shared" si="17"/>
        <v>1484.2800000000002</v>
      </c>
    </row>
    <row r="78" spans="1:9" ht="27" x14ac:dyDescent="0.3">
      <c r="A78" s="4" t="s">
        <v>68</v>
      </c>
      <c r="B78" s="24">
        <v>200</v>
      </c>
      <c r="C78" s="24">
        <v>200</v>
      </c>
      <c r="D78" s="109">
        <v>102</v>
      </c>
      <c r="E78" s="29">
        <v>29</v>
      </c>
      <c r="F78" s="30">
        <f t="shared" si="15"/>
        <v>73</v>
      </c>
      <c r="G78" s="70">
        <f t="shared" si="16"/>
        <v>85.5</v>
      </c>
      <c r="H78" s="33">
        <v>20.52</v>
      </c>
      <c r="I78" s="34">
        <f t="shared" si="17"/>
        <v>595.08000000000004</v>
      </c>
    </row>
    <row r="79" spans="1:9" x14ac:dyDescent="0.3">
      <c r="A79" s="11" t="s">
        <v>69</v>
      </c>
      <c r="B79" s="24"/>
      <c r="C79" s="24"/>
      <c r="D79" s="110">
        <f>SUM(D71:D78)</f>
        <v>561</v>
      </c>
      <c r="E79" s="35">
        <f>SUM(E71:E78)</f>
        <v>406</v>
      </c>
      <c r="F79" s="78">
        <f>SUM(F71:F78)</f>
        <v>155</v>
      </c>
      <c r="G79" s="70"/>
      <c r="H79" s="33"/>
      <c r="I79" s="32">
        <f>SUM(I71:I78)</f>
        <v>10315.310000000001</v>
      </c>
    </row>
    <row r="80" spans="1:9" x14ac:dyDescent="0.3">
      <c r="A80" s="11"/>
      <c r="B80" s="24"/>
      <c r="C80" s="24"/>
      <c r="D80" s="109"/>
      <c r="E80" s="29"/>
      <c r="F80" s="30"/>
      <c r="G80" s="70"/>
      <c r="H80" s="33"/>
      <c r="I80" s="37"/>
    </row>
    <row r="81" spans="1:9" x14ac:dyDescent="0.3">
      <c r="A81" s="10">
        <v>2021</v>
      </c>
      <c r="B81" s="24"/>
      <c r="C81" s="24"/>
      <c r="D81" s="109"/>
      <c r="E81" s="29"/>
      <c r="F81" s="30"/>
      <c r="G81" s="70"/>
      <c r="H81" s="33"/>
      <c r="I81" s="37"/>
    </row>
    <row r="82" spans="1:9" ht="27" x14ac:dyDescent="0.3">
      <c r="A82" s="4" t="s">
        <v>70</v>
      </c>
      <c r="B82" s="38">
        <v>200</v>
      </c>
      <c r="C82" s="38">
        <v>200</v>
      </c>
      <c r="D82" s="111">
        <v>66</v>
      </c>
      <c r="E82" s="39">
        <v>63</v>
      </c>
      <c r="F82" s="38">
        <f>D82-E82</f>
        <v>3</v>
      </c>
      <c r="G82" s="70">
        <f>100-((E82+(B82-C82))*100)/B82</f>
        <v>68.5</v>
      </c>
      <c r="H82" s="40">
        <v>47.55</v>
      </c>
      <c r="I82" s="41">
        <f>E82*H82</f>
        <v>2995.6499999999996</v>
      </c>
    </row>
    <row r="83" spans="1:9" ht="27" x14ac:dyDescent="0.3">
      <c r="A83" s="4" t="s">
        <v>71</v>
      </c>
      <c r="B83" s="38">
        <v>131</v>
      </c>
      <c r="C83" s="38">
        <v>131</v>
      </c>
      <c r="D83" s="111">
        <v>5</v>
      </c>
      <c r="E83" s="39">
        <v>5</v>
      </c>
      <c r="F83" s="38">
        <f>D83-E83</f>
        <v>0</v>
      </c>
      <c r="G83" s="70">
        <f>100-((E83+(B83-C83))*100)/B83</f>
        <v>96.18320610687023</v>
      </c>
      <c r="H83" s="40">
        <v>45.39</v>
      </c>
      <c r="I83" s="41">
        <f>H83*E83</f>
        <v>226.95</v>
      </c>
    </row>
    <row r="84" spans="1:9" ht="27" x14ac:dyDescent="0.3">
      <c r="A84" s="3" t="s">
        <v>146</v>
      </c>
      <c r="B84" s="38">
        <v>111</v>
      </c>
      <c r="C84" s="38">
        <v>111</v>
      </c>
      <c r="D84" s="111">
        <v>46</v>
      </c>
      <c r="E84" s="39">
        <v>45</v>
      </c>
      <c r="F84" s="38">
        <f>D84-E84</f>
        <v>1</v>
      </c>
      <c r="G84" s="70">
        <f>100-((E84+(B84-C84))*100)/B84</f>
        <v>59.45945945945946</v>
      </c>
      <c r="H84" s="40">
        <v>61.13</v>
      </c>
      <c r="I84" s="41">
        <f>H84*E84</f>
        <v>2750.85</v>
      </c>
    </row>
    <row r="85" spans="1:9" x14ac:dyDescent="0.3">
      <c r="A85" s="14" t="s">
        <v>72</v>
      </c>
      <c r="B85" s="38"/>
      <c r="C85" s="38"/>
      <c r="D85" s="112">
        <f>SUM(D82:D84)</f>
        <v>117</v>
      </c>
      <c r="E85" s="42">
        <f>SUM(E82:E84)</f>
        <v>113</v>
      </c>
      <c r="F85" s="38">
        <f>SUM(F82:F84)</f>
        <v>4</v>
      </c>
      <c r="G85" s="71"/>
      <c r="H85" s="40"/>
      <c r="I85" s="43">
        <f>SUM(I82:I84)</f>
        <v>5973.4499999999989</v>
      </c>
    </row>
    <row r="86" spans="1:9" x14ac:dyDescent="0.3">
      <c r="B86" s="38"/>
      <c r="C86" s="38"/>
      <c r="D86" s="113"/>
      <c r="E86" s="44"/>
      <c r="F86" s="38"/>
      <c r="G86" s="71"/>
      <c r="H86" s="40"/>
      <c r="I86" s="43"/>
    </row>
    <row r="87" spans="1:9" x14ac:dyDescent="0.3">
      <c r="A87" s="10">
        <v>2022</v>
      </c>
      <c r="B87" s="38"/>
      <c r="C87" s="38"/>
      <c r="D87" s="111"/>
      <c r="E87" s="39"/>
      <c r="F87" s="38"/>
      <c r="G87" s="71"/>
      <c r="H87" s="40"/>
      <c r="I87" s="41"/>
    </row>
    <row r="88" spans="1:9" ht="53.4" x14ac:dyDescent="0.3">
      <c r="A88" s="4" t="s">
        <v>108</v>
      </c>
      <c r="B88" s="38">
        <v>211</v>
      </c>
      <c r="C88" s="38">
        <v>211</v>
      </c>
      <c r="D88" s="111">
        <v>5</v>
      </c>
      <c r="E88" s="39">
        <v>0</v>
      </c>
      <c r="F88" s="38">
        <f>D88-E88</f>
        <v>5</v>
      </c>
      <c r="G88" s="70">
        <f>100-((E88+(B88-C88))*100)/B88</f>
        <v>100</v>
      </c>
      <c r="H88" s="40">
        <v>38.049999999999997</v>
      </c>
      <c r="I88" s="41">
        <f>E88*H88</f>
        <v>0</v>
      </c>
    </row>
    <row r="89" spans="1:9" ht="40.200000000000003" x14ac:dyDescent="0.3">
      <c r="A89" s="4" t="s">
        <v>101</v>
      </c>
      <c r="B89" s="38">
        <v>120</v>
      </c>
      <c r="C89" s="38">
        <v>120</v>
      </c>
      <c r="D89" s="111">
        <v>47</v>
      </c>
      <c r="E89" s="39">
        <v>45</v>
      </c>
      <c r="F89" s="38">
        <f>D89-E89</f>
        <v>2</v>
      </c>
      <c r="G89" s="70">
        <f>100-((E89+(B89-C89))*100)/B89</f>
        <v>62.5</v>
      </c>
      <c r="H89" s="40">
        <v>91.67</v>
      </c>
      <c r="I89" s="49">
        <f>E89*H89</f>
        <v>4125.1499999999996</v>
      </c>
    </row>
    <row r="90" spans="1:9" ht="40.200000000000003" x14ac:dyDescent="0.3">
      <c r="A90" s="4" t="s">
        <v>74</v>
      </c>
      <c r="B90" s="38">
        <v>100</v>
      </c>
      <c r="C90" s="38">
        <v>100</v>
      </c>
      <c r="D90" s="111">
        <v>59</v>
      </c>
      <c r="E90" s="39">
        <v>58</v>
      </c>
      <c r="F90" s="38">
        <f>D90-E90</f>
        <v>1</v>
      </c>
      <c r="G90" s="70">
        <f>100-((E90+(B90-C90))*100)/B90</f>
        <v>42</v>
      </c>
      <c r="H90" s="40">
        <v>77.489999999999995</v>
      </c>
      <c r="I90" s="41">
        <f>E90*H90</f>
        <v>4494.42</v>
      </c>
    </row>
    <row r="91" spans="1:9" ht="53.4" x14ac:dyDescent="0.3">
      <c r="A91" s="15" t="s">
        <v>75</v>
      </c>
      <c r="B91" s="36">
        <v>114</v>
      </c>
      <c r="C91" s="36">
        <v>114</v>
      </c>
      <c r="D91" s="111">
        <v>35</v>
      </c>
      <c r="E91" s="39">
        <v>34</v>
      </c>
      <c r="F91" s="38">
        <f>D91-E91</f>
        <v>1</v>
      </c>
      <c r="G91" s="70">
        <f>100-((E91+(B91-C91))*100)/B91</f>
        <v>70.175438596491233</v>
      </c>
      <c r="H91" s="53">
        <v>53.28</v>
      </c>
      <c r="I91" s="41">
        <f>E91*H91</f>
        <v>1811.52</v>
      </c>
    </row>
    <row r="92" spans="1:9" x14ac:dyDescent="0.3">
      <c r="A92" s="14" t="s">
        <v>76</v>
      </c>
      <c r="B92" s="36"/>
      <c r="C92" s="36"/>
      <c r="D92" s="112">
        <f>SUM(D88:D91)</f>
        <v>146</v>
      </c>
      <c r="E92" s="42">
        <f>SUM(E87:E91)</f>
        <v>137</v>
      </c>
      <c r="F92" s="79">
        <f>SUM(F88:F91)</f>
        <v>9</v>
      </c>
      <c r="G92" s="71"/>
      <c r="H92" s="36"/>
      <c r="I92" s="54">
        <f>SUM(I88:I91)</f>
        <v>10431.09</v>
      </c>
    </row>
    <row r="93" spans="1:9" x14ac:dyDescent="0.3">
      <c r="A93" s="14"/>
      <c r="B93" s="36"/>
      <c r="C93" s="36"/>
      <c r="D93" s="111"/>
      <c r="E93" s="39"/>
      <c r="F93" s="45"/>
      <c r="G93" s="71"/>
      <c r="H93" s="36"/>
      <c r="I93" s="46"/>
    </row>
    <row r="94" spans="1:9" x14ac:dyDescent="0.3">
      <c r="A94" s="16">
        <v>2023</v>
      </c>
      <c r="B94" s="36"/>
      <c r="C94" s="36"/>
      <c r="D94" s="111"/>
      <c r="E94" s="39"/>
      <c r="F94" s="45"/>
      <c r="G94" s="71"/>
      <c r="H94" s="36"/>
      <c r="I94" s="46"/>
    </row>
    <row r="95" spans="1:9" ht="93" x14ac:dyDescent="0.3">
      <c r="A95" s="4" t="s">
        <v>77</v>
      </c>
      <c r="B95" s="36">
        <v>3000</v>
      </c>
      <c r="C95" s="36">
        <v>1500</v>
      </c>
      <c r="D95" s="111">
        <v>0</v>
      </c>
      <c r="E95" s="39"/>
      <c r="F95" s="45">
        <f t="shared" ref="F95:F106" si="18">D95-E95</f>
        <v>0</v>
      </c>
      <c r="G95" s="70">
        <v>100</v>
      </c>
      <c r="H95" s="55">
        <v>19.899999999999999</v>
      </c>
      <c r="I95" s="53">
        <f t="shared" ref="I95:I106" si="19">H95*E95</f>
        <v>0</v>
      </c>
    </row>
    <row r="96" spans="1:9" ht="53.4" x14ac:dyDescent="0.3">
      <c r="A96" s="4" t="s">
        <v>78</v>
      </c>
      <c r="B96" s="36">
        <v>360</v>
      </c>
      <c r="C96" s="36"/>
      <c r="D96" s="111"/>
      <c r="E96" s="39"/>
      <c r="F96" s="45">
        <f t="shared" si="18"/>
        <v>0</v>
      </c>
      <c r="G96" s="70">
        <f t="shared" ref="G96:G106" si="20">100-((E96+(B96-C96))*100)/B96</f>
        <v>0</v>
      </c>
      <c r="H96" s="56">
        <v>41.67</v>
      </c>
      <c r="I96" s="53">
        <f t="shared" si="19"/>
        <v>0</v>
      </c>
    </row>
    <row r="97" spans="1:9" ht="72.599999999999994" x14ac:dyDescent="0.3">
      <c r="A97" s="17" t="s">
        <v>79</v>
      </c>
      <c r="B97" s="36">
        <v>160</v>
      </c>
      <c r="C97" s="36"/>
      <c r="D97" s="111"/>
      <c r="E97" s="39"/>
      <c r="F97" s="45">
        <f t="shared" si="18"/>
        <v>0</v>
      </c>
      <c r="G97" s="70">
        <f t="shared" si="20"/>
        <v>0</v>
      </c>
      <c r="H97" s="56">
        <v>29.17</v>
      </c>
      <c r="I97" s="53">
        <f t="shared" si="19"/>
        <v>0</v>
      </c>
    </row>
    <row r="98" spans="1:9" ht="24.6" x14ac:dyDescent="0.3">
      <c r="A98" s="6" t="s">
        <v>38</v>
      </c>
      <c r="B98" s="36">
        <v>140</v>
      </c>
      <c r="C98" s="36"/>
      <c r="D98" s="111"/>
      <c r="E98" s="39"/>
      <c r="F98" s="45">
        <f t="shared" si="18"/>
        <v>0</v>
      </c>
      <c r="G98" s="70">
        <f t="shared" si="20"/>
        <v>0</v>
      </c>
      <c r="H98" s="56">
        <v>64.92</v>
      </c>
      <c r="I98" s="53">
        <f t="shared" si="19"/>
        <v>0</v>
      </c>
    </row>
    <row r="99" spans="1:9" ht="66.599999999999994" x14ac:dyDescent="0.3">
      <c r="A99" s="3" t="s">
        <v>81</v>
      </c>
      <c r="B99" s="36">
        <v>111</v>
      </c>
      <c r="C99" s="36"/>
      <c r="D99" s="111">
        <v>0</v>
      </c>
      <c r="E99" s="39"/>
      <c r="F99" s="45">
        <f t="shared" si="18"/>
        <v>0</v>
      </c>
      <c r="G99" s="70">
        <f t="shared" si="20"/>
        <v>0</v>
      </c>
      <c r="H99" s="56">
        <v>86</v>
      </c>
      <c r="I99" s="53">
        <f t="shared" si="19"/>
        <v>0</v>
      </c>
    </row>
    <row r="100" spans="1:9" ht="27" x14ac:dyDescent="0.3">
      <c r="A100" s="4" t="s">
        <v>82</v>
      </c>
      <c r="B100" s="36">
        <v>110</v>
      </c>
      <c r="C100" s="36"/>
      <c r="D100" s="111"/>
      <c r="E100" s="39"/>
      <c r="F100" s="45">
        <f t="shared" si="18"/>
        <v>0</v>
      </c>
      <c r="G100" s="70">
        <f t="shared" si="20"/>
        <v>0</v>
      </c>
      <c r="H100" s="56">
        <v>33.15</v>
      </c>
      <c r="I100" s="53">
        <f t="shared" si="19"/>
        <v>0</v>
      </c>
    </row>
    <row r="101" spans="1:9" ht="40.200000000000003" x14ac:dyDescent="0.3">
      <c r="A101" s="15" t="s">
        <v>83</v>
      </c>
      <c r="B101" s="36">
        <v>314</v>
      </c>
      <c r="C101" s="36"/>
      <c r="D101" s="111"/>
      <c r="E101" s="39"/>
      <c r="F101" s="45">
        <f t="shared" si="18"/>
        <v>0</v>
      </c>
      <c r="G101" s="70">
        <f t="shared" si="20"/>
        <v>0</v>
      </c>
      <c r="H101" s="56">
        <v>22.81</v>
      </c>
      <c r="I101" s="53">
        <f t="shared" si="19"/>
        <v>0</v>
      </c>
    </row>
    <row r="102" spans="1:9" ht="53.4" x14ac:dyDescent="0.3">
      <c r="A102" s="15" t="s">
        <v>84</v>
      </c>
      <c r="B102" s="36">
        <v>111</v>
      </c>
      <c r="C102" s="36"/>
      <c r="D102" s="111"/>
      <c r="E102" s="39"/>
      <c r="F102" s="45">
        <f t="shared" si="18"/>
        <v>0</v>
      </c>
      <c r="G102" s="70">
        <f t="shared" si="20"/>
        <v>0</v>
      </c>
      <c r="H102" s="56">
        <v>118.13</v>
      </c>
      <c r="I102" s="53">
        <f t="shared" si="19"/>
        <v>0</v>
      </c>
    </row>
    <row r="103" spans="1:9" ht="24.6" x14ac:dyDescent="0.3">
      <c r="A103" s="18" t="s">
        <v>85</v>
      </c>
      <c r="B103" s="36">
        <v>100</v>
      </c>
      <c r="C103" s="36"/>
      <c r="D103" s="111">
        <v>0</v>
      </c>
      <c r="E103" s="39"/>
      <c r="F103" s="45">
        <f t="shared" si="18"/>
        <v>0</v>
      </c>
      <c r="G103" s="70">
        <f t="shared" si="20"/>
        <v>0</v>
      </c>
      <c r="H103" s="56">
        <v>111.42</v>
      </c>
      <c r="I103" s="53">
        <f t="shared" si="19"/>
        <v>0</v>
      </c>
    </row>
    <row r="104" spans="1:9" ht="27" x14ac:dyDescent="0.3">
      <c r="A104" s="4" t="s">
        <v>86</v>
      </c>
      <c r="B104" s="38">
        <v>110</v>
      </c>
      <c r="C104" s="38">
        <v>110</v>
      </c>
      <c r="D104" s="111">
        <v>34</v>
      </c>
      <c r="E104" s="39">
        <v>32</v>
      </c>
      <c r="F104" s="45">
        <f t="shared" si="18"/>
        <v>2</v>
      </c>
      <c r="G104" s="70">
        <f t="shared" si="20"/>
        <v>70.909090909090907</v>
      </c>
      <c r="H104" s="58">
        <v>33.880000000000003</v>
      </c>
      <c r="I104" s="41">
        <f t="shared" si="19"/>
        <v>1084.1600000000001</v>
      </c>
    </row>
    <row r="105" spans="1:9" ht="24.6" x14ac:dyDescent="0.3">
      <c r="A105" s="6" t="s">
        <v>80</v>
      </c>
      <c r="B105" s="36">
        <v>200</v>
      </c>
      <c r="C105" s="36">
        <v>200</v>
      </c>
      <c r="D105" s="111">
        <v>0</v>
      </c>
      <c r="E105" s="39"/>
      <c r="F105" s="45">
        <f t="shared" si="18"/>
        <v>0</v>
      </c>
      <c r="G105" s="70">
        <f t="shared" si="20"/>
        <v>100</v>
      </c>
      <c r="H105" s="37">
        <v>57.48</v>
      </c>
      <c r="I105" s="53">
        <f t="shared" si="19"/>
        <v>0</v>
      </c>
    </row>
    <row r="106" spans="1:9" ht="27" x14ac:dyDescent="0.3">
      <c r="A106" s="4" t="s">
        <v>87</v>
      </c>
      <c r="B106" s="38">
        <v>110</v>
      </c>
      <c r="C106" s="38">
        <v>110</v>
      </c>
      <c r="D106" s="111">
        <v>37</v>
      </c>
      <c r="E106" s="39">
        <v>32</v>
      </c>
      <c r="F106" s="45">
        <f t="shared" si="18"/>
        <v>5</v>
      </c>
      <c r="G106" s="70">
        <f t="shared" si="20"/>
        <v>70.909090909090907</v>
      </c>
      <c r="H106" s="57">
        <v>60.3</v>
      </c>
      <c r="I106" s="41">
        <f t="shared" si="19"/>
        <v>1929.6</v>
      </c>
    </row>
    <row r="107" spans="1:9" x14ac:dyDescent="0.3">
      <c r="A107" s="14" t="s">
        <v>88</v>
      </c>
      <c r="B107" s="38"/>
      <c r="C107" s="38"/>
      <c r="D107" s="112">
        <f>SUM(D95:D106)</f>
        <v>71</v>
      </c>
      <c r="E107" s="42">
        <f>SUM(E95:E106)</f>
        <v>64</v>
      </c>
      <c r="F107" s="79">
        <f>SUM(F95:F106)</f>
        <v>7</v>
      </c>
      <c r="G107" s="71"/>
      <c r="H107" s="47"/>
      <c r="I107" s="48">
        <f>SUM(I95:I106)</f>
        <v>3013.76</v>
      </c>
    </row>
    <row r="108" spans="1:9" x14ac:dyDescent="0.3">
      <c r="A108" s="4"/>
      <c r="B108" s="38"/>
      <c r="C108" s="38"/>
      <c r="D108" s="111"/>
      <c r="E108" s="39"/>
      <c r="F108" s="45"/>
      <c r="G108" s="71"/>
      <c r="H108" s="47"/>
      <c r="I108" s="47"/>
    </row>
    <row r="109" spans="1:9" x14ac:dyDescent="0.3">
      <c r="A109" s="16">
        <v>2024</v>
      </c>
      <c r="B109" s="38"/>
      <c r="C109" s="38"/>
      <c r="D109" s="111"/>
      <c r="E109" s="39"/>
      <c r="F109" s="45"/>
      <c r="G109" s="71"/>
      <c r="H109" s="47"/>
      <c r="I109" s="47"/>
    </row>
    <row r="110" spans="1:9" ht="27" x14ac:dyDescent="0.3">
      <c r="A110" s="13" t="s">
        <v>90</v>
      </c>
      <c r="B110" s="61">
        <v>600</v>
      </c>
      <c r="C110" s="61">
        <f>300+300</f>
        <v>600</v>
      </c>
      <c r="D110" s="114">
        <v>0</v>
      </c>
      <c r="E110" s="65"/>
      <c r="F110" s="66">
        <f t="shared" ref="F110:F146" si="21">D110-E110</f>
        <v>0</v>
      </c>
      <c r="G110" s="72">
        <f t="shared" ref="G110:G137" si="22">100-((E110+(B110-C110))*100)/B110</f>
        <v>100</v>
      </c>
      <c r="H110" s="59">
        <v>19.579999999999998</v>
      </c>
      <c r="I110" s="57">
        <f t="shared" ref="I110:I120" si="23">H110*E110</f>
        <v>0</v>
      </c>
    </row>
    <row r="111" spans="1:9" ht="27" x14ac:dyDescent="0.3">
      <c r="A111" s="21" t="s">
        <v>89</v>
      </c>
      <c r="B111" s="61">
        <v>500</v>
      </c>
      <c r="C111" s="61">
        <v>500</v>
      </c>
      <c r="D111" s="114">
        <v>0</v>
      </c>
      <c r="E111" s="65"/>
      <c r="F111" s="66">
        <f t="shared" si="21"/>
        <v>0</v>
      </c>
      <c r="G111" s="72">
        <f t="shared" si="22"/>
        <v>100</v>
      </c>
      <c r="H111" s="58">
        <v>41.75</v>
      </c>
      <c r="I111" s="57">
        <f t="shared" si="23"/>
        <v>0</v>
      </c>
    </row>
    <row r="112" spans="1:9" ht="40.200000000000003" x14ac:dyDescent="0.3">
      <c r="A112" s="21" t="s">
        <v>91</v>
      </c>
      <c r="B112" s="61">
        <v>215</v>
      </c>
      <c r="C112" s="61">
        <v>215</v>
      </c>
      <c r="D112" s="114">
        <v>109</v>
      </c>
      <c r="E112" s="65">
        <v>106</v>
      </c>
      <c r="F112" s="66">
        <f t="shared" si="21"/>
        <v>3</v>
      </c>
      <c r="G112" s="72">
        <f t="shared" si="22"/>
        <v>50.697674418604649</v>
      </c>
      <c r="H112" s="58">
        <v>53</v>
      </c>
      <c r="I112" s="57">
        <f t="shared" si="23"/>
        <v>5618</v>
      </c>
    </row>
    <row r="113" spans="1:9" ht="66" x14ac:dyDescent="0.3">
      <c r="A113" s="115" t="s">
        <v>92</v>
      </c>
      <c r="B113" s="116">
        <v>3000</v>
      </c>
      <c r="C113" s="116">
        <v>3000</v>
      </c>
      <c r="D113" s="117">
        <v>2895</v>
      </c>
      <c r="E113" s="118">
        <v>2720</v>
      </c>
      <c r="F113" s="119">
        <f t="shared" si="21"/>
        <v>175</v>
      </c>
      <c r="G113" s="120">
        <f t="shared" si="22"/>
        <v>9.3333333333333286</v>
      </c>
      <c r="H113" s="121">
        <v>10.3</v>
      </c>
      <c r="I113" s="122">
        <f t="shared" si="23"/>
        <v>28016.000000000004</v>
      </c>
    </row>
    <row r="114" spans="1:9" ht="39.6" x14ac:dyDescent="0.3">
      <c r="A114" s="22" t="s">
        <v>104</v>
      </c>
      <c r="B114" s="62">
        <v>100</v>
      </c>
      <c r="C114" s="62">
        <f>50+50</f>
        <v>100</v>
      </c>
      <c r="D114" s="114">
        <v>50</v>
      </c>
      <c r="E114" s="65">
        <v>0</v>
      </c>
      <c r="F114" s="66">
        <f t="shared" si="21"/>
        <v>50</v>
      </c>
      <c r="G114" s="72">
        <f t="shared" si="22"/>
        <v>100</v>
      </c>
      <c r="H114" s="60">
        <v>24.35</v>
      </c>
      <c r="I114" s="57">
        <f t="shared" si="23"/>
        <v>0</v>
      </c>
    </row>
    <row r="115" spans="1:9" ht="26.4" x14ac:dyDescent="0.3">
      <c r="A115" s="22" t="s">
        <v>93</v>
      </c>
      <c r="B115" s="62">
        <v>111</v>
      </c>
      <c r="C115" s="62">
        <v>111</v>
      </c>
      <c r="D115" s="114">
        <v>0</v>
      </c>
      <c r="E115" s="67">
        <v>0</v>
      </c>
      <c r="F115" s="66">
        <f t="shared" si="21"/>
        <v>0</v>
      </c>
      <c r="G115" s="72">
        <f t="shared" si="22"/>
        <v>100</v>
      </c>
      <c r="H115" s="60">
        <v>45.1</v>
      </c>
      <c r="I115" s="57">
        <f t="shared" si="23"/>
        <v>0</v>
      </c>
    </row>
    <row r="116" spans="1:9" ht="40.200000000000003" x14ac:dyDescent="0.3">
      <c r="A116" s="4" t="s">
        <v>73</v>
      </c>
      <c r="B116" s="63">
        <v>300</v>
      </c>
      <c r="C116" s="63">
        <v>300</v>
      </c>
      <c r="D116" s="123">
        <v>0</v>
      </c>
      <c r="E116" s="68">
        <v>0</v>
      </c>
      <c r="F116" s="66">
        <f t="shared" si="21"/>
        <v>0</v>
      </c>
      <c r="G116" s="72">
        <f t="shared" si="22"/>
        <v>100</v>
      </c>
      <c r="H116" s="41">
        <v>30.04</v>
      </c>
      <c r="I116" s="57">
        <f t="shared" si="23"/>
        <v>0</v>
      </c>
    </row>
    <row r="117" spans="1:9" ht="40.200000000000003" x14ac:dyDescent="0.3">
      <c r="A117" s="13" t="s">
        <v>94</v>
      </c>
      <c r="B117" s="62">
        <v>235</v>
      </c>
      <c r="C117" s="62">
        <v>235</v>
      </c>
      <c r="D117" s="114">
        <v>0</v>
      </c>
      <c r="E117" s="67">
        <v>0</v>
      </c>
      <c r="F117" s="66">
        <f t="shared" si="21"/>
        <v>0</v>
      </c>
      <c r="G117" s="72">
        <f t="shared" si="22"/>
        <v>100</v>
      </c>
      <c r="H117" s="60">
        <v>46.8</v>
      </c>
      <c r="I117" s="57">
        <f t="shared" si="23"/>
        <v>0</v>
      </c>
    </row>
    <row r="118" spans="1:9" ht="27" x14ac:dyDescent="0.3">
      <c r="A118" s="13" t="s">
        <v>95</v>
      </c>
      <c r="B118" s="62">
        <v>150</v>
      </c>
      <c r="C118" s="62">
        <v>150</v>
      </c>
      <c r="D118" s="114">
        <v>41</v>
      </c>
      <c r="E118" s="67">
        <v>38</v>
      </c>
      <c r="F118" s="66">
        <f t="shared" si="21"/>
        <v>3</v>
      </c>
      <c r="G118" s="72">
        <f t="shared" si="22"/>
        <v>74.666666666666671</v>
      </c>
      <c r="H118" s="60">
        <v>64.97</v>
      </c>
      <c r="I118" s="57">
        <f t="shared" si="23"/>
        <v>2468.86</v>
      </c>
    </row>
    <row r="119" spans="1:9" ht="53.4" x14ac:dyDescent="0.3">
      <c r="A119" s="23" t="s">
        <v>96</v>
      </c>
      <c r="B119" s="62">
        <v>120</v>
      </c>
      <c r="C119" s="62">
        <v>120</v>
      </c>
      <c r="D119" s="114">
        <v>0</v>
      </c>
      <c r="E119" s="67">
        <v>0</v>
      </c>
      <c r="F119" s="66">
        <f t="shared" si="21"/>
        <v>0</v>
      </c>
      <c r="G119" s="72">
        <f t="shared" si="22"/>
        <v>100</v>
      </c>
      <c r="H119" s="60">
        <v>46.89</v>
      </c>
      <c r="I119" s="57">
        <f t="shared" si="23"/>
        <v>0</v>
      </c>
    </row>
    <row r="120" spans="1:9" ht="66.599999999999994" x14ac:dyDescent="0.3">
      <c r="A120" s="124" t="s">
        <v>97</v>
      </c>
      <c r="B120" s="125">
        <v>1000</v>
      </c>
      <c r="C120" s="125">
        <v>1000</v>
      </c>
      <c r="D120" s="117">
        <v>0</v>
      </c>
      <c r="E120" s="126">
        <v>0</v>
      </c>
      <c r="F120" s="119">
        <f t="shared" si="21"/>
        <v>0</v>
      </c>
      <c r="G120" s="120">
        <f t="shared" si="22"/>
        <v>100</v>
      </c>
      <c r="H120" s="122">
        <v>6.16</v>
      </c>
      <c r="I120" s="122">
        <f t="shared" si="23"/>
        <v>0</v>
      </c>
    </row>
    <row r="121" spans="1:9" ht="66.599999999999994" x14ac:dyDescent="0.3">
      <c r="A121" s="4" t="s">
        <v>102</v>
      </c>
      <c r="B121" s="63">
        <v>300</v>
      </c>
      <c r="C121" s="63">
        <v>300</v>
      </c>
      <c r="D121" s="123">
        <v>109</v>
      </c>
      <c r="E121" s="68">
        <v>0</v>
      </c>
      <c r="F121" s="66">
        <f t="shared" si="21"/>
        <v>109</v>
      </c>
      <c r="G121" s="72">
        <f t="shared" si="22"/>
        <v>100</v>
      </c>
      <c r="H121" s="41">
        <v>28.51</v>
      </c>
      <c r="I121" s="41">
        <f>E121*H121</f>
        <v>0</v>
      </c>
    </row>
    <row r="122" spans="1:9" ht="79.8" x14ac:dyDescent="0.3">
      <c r="A122" s="4" t="s">
        <v>147</v>
      </c>
      <c r="B122" s="64">
        <v>300</v>
      </c>
      <c r="C122" s="64">
        <v>300</v>
      </c>
      <c r="D122" s="127">
        <v>195</v>
      </c>
      <c r="E122" s="69">
        <f>176-15</f>
        <v>161</v>
      </c>
      <c r="F122" s="66">
        <f t="shared" si="21"/>
        <v>34</v>
      </c>
      <c r="G122" s="72">
        <f t="shared" si="22"/>
        <v>46.333333333333336</v>
      </c>
      <c r="H122" s="49">
        <v>23.37</v>
      </c>
      <c r="I122" s="49">
        <f>E122*H122</f>
        <v>3762.57</v>
      </c>
    </row>
    <row r="123" spans="1:9" ht="66.599999999999994" x14ac:dyDescent="0.3">
      <c r="A123" s="124" t="s">
        <v>109</v>
      </c>
      <c r="B123" s="125">
        <v>1000</v>
      </c>
      <c r="C123" s="125">
        <v>1000</v>
      </c>
      <c r="D123" s="117">
        <v>890</v>
      </c>
      <c r="E123" s="126">
        <v>820</v>
      </c>
      <c r="F123" s="119">
        <f t="shared" si="21"/>
        <v>70</v>
      </c>
      <c r="G123" s="120">
        <f t="shared" si="22"/>
        <v>18</v>
      </c>
      <c r="H123" s="122">
        <v>8.2200000000000006</v>
      </c>
      <c r="I123" s="122">
        <f t="shared" ref="I123:I137" si="24">H123*E123</f>
        <v>6740.4000000000005</v>
      </c>
    </row>
    <row r="124" spans="1:9" ht="79.8" x14ac:dyDescent="0.3">
      <c r="A124" s="124" t="s">
        <v>98</v>
      </c>
      <c r="B124" s="125">
        <v>2000</v>
      </c>
      <c r="C124" s="125">
        <v>2000</v>
      </c>
      <c r="D124" s="117">
        <v>1851</v>
      </c>
      <c r="E124" s="126">
        <v>1618</v>
      </c>
      <c r="F124" s="119">
        <f t="shared" si="21"/>
        <v>233</v>
      </c>
      <c r="G124" s="120">
        <f t="shared" si="22"/>
        <v>19.099999999999994</v>
      </c>
      <c r="H124" s="122">
        <v>7.51</v>
      </c>
      <c r="I124" s="122">
        <f t="shared" si="24"/>
        <v>12151.18</v>
      </c>
    </row>
    <row r="125" spans="1:9" ht="106.2" x14ac:dyDescent="0.3">
      <c r="A125" s="124" t="s">
        <v>103</v>
      </c>
      <c r="B125" s="125">
        <v>1000</v>
      </c>
      <c r="C125" s="125">
        <v>1000</v>
      </c>
      <c r="D125" s="117">
        <v>181</v>
      </c>
      <c r="E125" s="126">
        <v>0</v>
      </c>
      <c r="F125" s="119">
        <f t="shared" si="21"/>
        <v>181</v>
      </c>
      <c r="G125" s="120">
        <f t="shared" si="22"/>
        <v>100</v>
      </c>
      <c r="H125" s="122">
        <v>6.88</v>
      </c>
      <c r="I125" s="122">
        <f t="shared" si="24"/>
        <v>0</v>
      </c>
    </row>
    <row r="126" spans="1:9" ht="40.200000000000003" x14ac:dyDescent="0.3">
      <c r="A126" s="13" t="s">
        <v>107</v>
      </c>
      <c r="B126" s="61">
        <v>200</v>
      </c>
      <c r="C126" s="61">
        <v>200</v>
      </c>
      <c r="D126" s="114">
        <v>31</v>
      </c>
      <c r="E126" s="67">
        <v>24</v>
      </c>
      <c r="F126" s="66">
        <f t="shared" si="21"/>
        <v>7</v>
      </c>
      <c r="G126" s="72">
        <f t="shared" si="22"/>
        <v>88</v>
      </c>
      <c r="H126" s="58">
        <v>61.16</v>
      </c>
      <c r="I126" s="57">
        <f t="shared" si="24"/>
        <v>1467.84</v>
      </c>
    </row>
    <row r="127" spans="1:9" ht="27" x14ac:dyDescent="0.3">
      <c r="A127" s="13" t="s">
        <v>110</v>
      </c>
      <c r="B127" s="61">
        <v>160</v>
      </c>
      <c r="C127" s="61">
        <v>160</v>
      </c>
      <c r="D127" s="114">
        <v>2</v>
      </c>
      <c r="E127" s="67">
        <v>0</v>
      </c>
      <c r="F127" s="66">
        <f t="shared" si="21"/>
        <v>2</v>
      </c>
      <c r="G127" s="72">
        <f t="shared" si="22"/>
        <v>100</v>
      </c>
      <c r="H127" s="58">
        <v>43.9</v>
      </c>
      <c r="I127" s="57">
        <f t="shared" si="24"/>
        <v>0</v>
      </c>
    </row>
    <row r="128" spans="1:9" ht="93" x14ac:dyDescent="0.3">
      <c r="A128" s="4" t="s">
        <v>77</v>
      </c>
      <c r="B128" s="61">
        <v>500</v>
      </c>
      <c r="C128" s="61">
        <v>500</v>
      </c>
      <c r="D128" s="114">
        <v>307</v>
      </c>
      <c r="E128" s="67">
        <v>144</v>
      </c>
      <c r="F128" s="66">
        <f t="shared" si="21"/>
        <v>163</v>
      </c>
      <c r="G128" s="72">
        <f t="shared" si="22"/>
        <v>71.2</v>
      </c>
      <c r="H128" s="58">
        <v>24.9</v>
      </c>
      <c r="I128" s="57">
        <f t="shared" si="24"/>
        <v>3585.6</v>
      </c>
    </row>
    <row r="129" spans="1:9" ht="24.6" x14ac:dyDescent="0.3">
      <c r="A129" s="73" t="s">
        <v>111</v>
      </c>
      <c r="B129" s="61">
        <v>111</v>
      </c>
      <c r="C129" s="61">
        <v>111</v>
      </c>
      <c r="D129" s="114">
        <v>40</v>
      </c>
      <c r="E129" s="67">
        <v>21</v>
      </c>
      <c r="F129" s="66">
        <f t="shared" si="21"/>
        <v>19</v>
      </c>
      <c r="G129" s="72">
        <f t="shared" si="22"/>
        <v>81.081081081081081</v>
      </c>
      <c r="H129" s="58">
        <v>105.45</v>
      </c>
      <c r="I129" s="57">
        <f t="shared" si="24"/>
        <v>2214.4500000000003</v>
      </c>
    </row>
    <row r="130" spans="1:9" ht="27" x14ac:dyDescent="0.3">
      <c r="A130" s="75" t="s">
        <v>112</v>
      </c>
      <c r="B130" s="61">
        <v>311</v>
      </c>
      <c r="C130" s="61">
        <v>311</v>
      </c>
      <c r="D130" s="114">
        <v>0</v>
      </c>
      <c r="E130" s="67">
        <v>0</v>
      </c>
      <c r="F130" s="66">
        <f t="shared" si="21"/>
        <v>0</v>
      </c>
      <c r="G130" s="72">
        <f t="shared" si="22"/>
        <v>100</v>
      </c>
      <c r="H130" s="58">
        <v>26.95</v>
      </c>
      <c r="I130" s="57">
        <f t="shared" si="24"/>
        <v>0</v>
      </c>
    </row>
    <row r="131" spans="1:9" ht="27" x14ac:dyDescent="0.3">
      <c r="A131" s="75" t="s">
        <v>113</v>
      </c>
      <c r="B131" s="61">
        <v>711</v>
      </c>
      <c r="C131" s="61">
        <v>711</v>
      </c>
      <c r="D131" s="114">
        <v>0</v>
      </c>
      <c r="E131" s="67">
        <v>0</v>
      </c>
      <c r="F131" s="66">
        <f t="shared" si="21"/>
        <v>0</v>
      </c>
      <c r="G131" s="72">
        <f t="shared" si="22"/>
        <v>100</v>
      </c>
      <c r="H131" s="58">
        <v>25.6</v>
      </c>
      <c r="I131" s="57">
        <f t="shared" si="24"/>
        <v>0</v>
      </c>
    </row>
    <row r="132" spans="1:9" ht="24.6" x14ac:dyDescent="0.3">
      <c r="A132" s="6" t="s">
        <v>114</v>
      </c>
      <c r="B132" s="61">
        <v>180</v>
      </c>
      <c r="C132" s="61">
        <v>180</v>
      </c>
      <c r="D132" s="114">
        <v>47</v>
      </c>
      <c r="E132" s="67">
        <v>5</v>
      </c>
      <c r="F132" s="66">
        <f t="shared" si="21"/>
        <v>42</v>
      </c>
      <c r="G132" s="72">
        <f t="shared" si="22"/>
        <v>97.222222222222229</v>
      </c>
      <c r="H132" s="58">
        <v>51.55</v>
      </c>
      <c r="I132" s="57">
        <f t="shared" si="24"/>
        <v>257.75</v>
      </c>
    </row>
    <row r="133" spans="1:9" ht="24.6" x14ac:dyDescent="0.3">
      <c r="A133" s="6" t="s">
        <v>115</v>
      </c>
      <c r="B133" s="61">
        <v>5000</v>
      </c>
      <c r="C133" s="61">
        <f>1000+4000</f>
        <v>5000</v>
      </c>
      <c r="D133" s="114">
        <v>4886</v>
      </c>
      <c r="E133" s="67">
        <v>4630</v>
      </c>
      <c r="F133" s="66">
        <f t="shared" si="21"/>
        <v>256</v>
      </c>
      <c r="G133" s="72">
        <f t="shared" si="22"/>
        <v>7.4000000000000057</v>
      </c>
      <c r="H133" s="58">
        <v>4.17</v>
      </c>
      <c r="I133" s="57">
        <f t="shared" si="24"/>
        <v>19307.099999999999</v>
      </c>
    </row>
    <row r="134" spans="1:9" ht="84" x14ac:dyDescent="0.3">
      <c r="A134" s="76" t="s">
        <v>116</v>
      </c>
      <c r="B134" s="61">
        <v>45</v>
      </c>
      <c r="C134" s="61">
        <v>45</v>
      </c>
      <c r="D134" s="114">
        <v>45</v>
      </c>
      <c r="E134" s="67">
        <v>29</v>
      </c>
      <c r="F134" s="66">
        <f t="shared" si="21"/>
        <v>16</v>
      </c>
      <c r="G134" s="72">
        <f t="shared" si="22"/>
        <v>35.555555555555557</v>
      </c>
      <c r="H134" s="58">
        <v>145.4</v>
      </c>
      <c r="I134" s="57">
        <f t="shared" si="24"/>
        <v>4216.6000000000004</v>
      </c>
    </row>
    <row r="135" spans="1:9" ht="84" x14ac:dyDescent="0.3">
      <c r="A135" s="77" t="s">
        <v>117</v>
      </c>
      <c r="B135" s="61">
        <v>45</v>
      </c>
      <c r="C135" s="61">
        <v>45</v>
      </c>
      <c r="D135" s="114">
        <v>45</v>
      </c>
      <c r="E135" s="67">
        <v>30</v>
      </c>
      <c r="F135" s="66">
        <f t="shared" si="21"/>
        <v>15</v>
      </c>
      <c r="G135" s="72">
        <f t="shared" si="22"/>
        <v>33.333333333333329</v>
      </c>
      <c r="H135" s="58">
        <v>149.4</v>
      </c>
      <c r="I135" s="57">
        <f t="shared" si="24"/>
        <v>4482</v>
      </c>
    </row>
    <row r="136" spans="1:9" ht="36.6" x14ac:dyDescent="0.3">
      <c r="A136" s="6" t="s">
        <v>119</v>
      </c>
      <c r="B136" s="61">
        <v>50</v>
      </c>
      <c r="C136" s="61">
        <v>50</v>
      </c>
      <c r="D136" s="114">
        <v>31</v>
      </c>
      <c r="E136" s="67">
        <v>6</v>
      </c>
      <c r="F136" s="66">
        <f t="shared" si="21"/>
        <v>25</v>
      </c>
      <c r="G136" s="72">
        <f t="shared" si="22"/>
        <v>88</v>
      </c>
      <c r="H136" s="58">
        <v>83.65</v>
      </c>
      <c r="I136" s="57">
        <f t="shared" si="24"/>
        <v>501.90000000000003</v>
      </c>
    </row>
    <row r="137" spans="1:9" ht="36.6" x14ac:dyDescent="0.3">
      <c r="A137" s="6" t="s">
        <v>118</v>
      </c>
      <c r="B137" s="61">
        <v>50</v>
      </c>
      <c r="C137" s="61">
        <v>50</v>
      </c>
      <c r="D137" s="114">
        <v>31</v>
      </c>
      <c r="E137" s="67">
        <v>6</v>
      </c>
      <c r="F137" s="66">
        <f t="shared" si="21"/>
        <v>25</v>
      </c>
      <c r="G137" s="72">
        <f t="shared" si="22"/>
        <v>88</v>
      </c>
      <c r="H137" s="58">
        <v>74.900000000000006</v>
      </c>
      <c r="I137" s="57">
        <f t="shared" si="24"/>
        <v>449.40000000000003</v>
      </c>
    </row>
    <row r="138" spans="1:9" x14ac:dyDescent="0.3">
      <c r="A138" s="14" t="s">
        <v>99</v>
      </c>
      <c r="B138" s="38"/>
      <c r="C138" s="38"/>
      <c r="D138" s="112">
        <f>SUM(D110:D137)</f>
        <v>11786</v>
      </c>
      <c r="E138" s="42">
        <f>SUM(E110:E137)</f>
        <v>10358</v>
      </c>
      <c r="F138" s="79">
        <f>SUM(F110:F137)</f>
        <v>1428</v>
      </c>
      <c r="G138" s="71"/>
      <c r="H138" s="47"/>
      <c r="I138" s="48">
        <f>SUM(I110:I137)</f>
        <v>95239.65</v>
      </c>
    </row>
    <row r="139" spans="1:9" x14ac:dyDescent="0.3">
      <c r="A139" s="6"/>
      <c r="B139" s="61"/>
      <c r="C139" s="61"/>
      <c r="D139" s="114"/>
      <c r="E139" s="67"/>
      <c r="F139" s="66"/>
      <c r="G139" s="72"/>
      <c r="H139" s="58"/>
      <c r="I139" s="57"/>
    </row>
    <row r="140" spans="1:9" x14ac:dyDescent="0.3">
      <c r="A140" s="16">
        <v>2025</v>
      </c>
      <c r="B140" s="61"/>
      <c r="C140" s="61"/>
      <c r="D140" s="114"/>
      <c r="E140" s="67"/>
      <c r="F140" s="66"/>
      <c r="G140" s="72"/>
      <c r="H140" s="58"/>
      <c r="I140" s="57"/>
    </row>
    <row r="141" spans="1:9" ht="27" x14ac:dyDescent="0.3">
      <c r="A141" s="13" t="s">
        <v>122</v>
      </c>
      <c r="B141" s="61">
        <v>600</v>
      </c>
      <c r="C141" s="61">
        <f>300+300</f>
        <v>600</v>
      </c>
      <c r="D141" s="114">
        <v>468</v>
      </c>
      <c r="E141" s="65">
        <v>216</v>
      </c>
      <c r="F141" s="66">
        <f t="shared" ref="F141" si="25">D141-E141</f>
        <v>252</v>
      </c>
      <c r="G141" s="72">
        <f t="shared" ref="G141:G146" si="26">100-((E141+(B141-C141))*100)/B141</f>
        <v>64</v>
      </c>
      <c r="H141" s="59">
        <v>20</v>
      </c>
      <c r="I141" s="57">
        <f t="shared" ref="I141:I146" si="27">H141*E141</f>
        <v>4320</v>
      </c>
    </row>
    <row r="142" spans="1:9" ht="24.6" x14ac:dyDescent="0.3">
      <c r="A142" s="6" t="s">
        <v>80</v>
      </c>
      <c r="B142" s="61">
        <v>100</v>
      </c>
      <c r="C142" s="61">
        <v>100</v>
      </c>
      <c r="D142" s="114">
        <v>81</v>
      </c>
      <c r="E142" s="67">
        <v>2</v>
      </c>
      <c r="F142" s="66">
        <f t="shared" si="21"/>
        <v>79</v>
      </c>
      <c r="G142" s="72">
        <f t="shared" si="26"/>
        <v>98</v>
      </c>
      <c r="H142" s="58">
        <v>45</v>
      </c>
      <c r="I142" s="57">
        <f t="shared" si="27"/>
        <v>90</v>
      </c>
    </row>
    <row r="143" spans="1:9" ht="36.6" x14ac:dyDescent="0.3">
      <c r="A143" s="6" t="s">
        <v>148</v>
      </c>
      <c r="B143" s="61">
        <v>200</v>
      </c>
      <c r="C143" s="61">
        <v>200</v>
      </c>
      <c r="D143" s="114">
        <v>200</v>
      </c>
      <c r="E143" s="67">
        <v>55</v>
      </c>
      <c r="F143" s="66">
        <f t="shared" si="21"/>
        <v>145</v>
      </c>
      <c r="G143" s="72">
        <f t="shared" si="26"/>
        <v>72.5</v>
      </c>
      <c r="H143" s="58">
        <v>57.5</v>
      </c>
      <c r="I143" s="57">
        <f t="shared" si="27"/>
        <v>3162.5</v>
      </c>
    </row>
    <row r="144" spans="1:9" ht="36.6" x14ac:dyDescent="0.3">
      <c r="A144" s="6" t="s">
        <v>149</v>
      </c>
      <c r="B144" s="61">
        <v>200</v>
      </c>
      <c r="C144" s="61">
        <v>200</v>
      </c>
      <c r="D144" s="114">
        <v>200</v>
      </c>
      <c r="E144" s="67">
        <v>105</v>
      </c>
      <c r="F144" s="66">
        <f t="shared" si="21"/>
        <v>95</v>
      </c>
      <c r="G144" s="72">
        <f t="shared" si="26"/>
        <v>47.5</v>
      </c>
      <c r="H144" s="58">
        <v>38.799999999999997</v>
      </c>
      <c r="I144" s="57">
        <f t="shared" si="27"/>
        <v>4073.9999999999995</v>
      </c>
    </row>
    <row r="145" spans="1:9" ht="48.6" x14ac:dyDescent="0.3">
      <c r="A145" s="6" t="s">
        <v>150</v>
      </c>
      <c r="B145" s="61">
        <v>300</v>
      </c>
      <c r="C145" s="61">
        <v>300</v>
      </c>
      <c r="D145" s="114">
        <v>300</v>
      </c>
      <c r="E145" s="67">
        <v>127</v>
      </c>
      <c r="F145" s="66">
        <f t="shared" si="21"/>
        <v>173</v>
      </c>
      <c r="G145" s="72">
        <f t="shared" si="26"/>
        <v>57.666666666666664</v>
      </c>
      <c r="H145" s="58">
        <v>41.9</v>
      </c>
      <c r="I145" s="57">
        <f t="shared" si="27"/>
        <v>5321.3</v>
      </c>
    </row>
    <row r="146" spans="1:9" ht="39.6" x14ac:dyDescent="0.3">
      <c r="A146" s="22" t="s">
        <v>104</v>
      </c>
      <c r="B146" s="62">
        <v>50</v>
      </c>
      <c r="C146" s="62">
        <v>50</v>
      </c>
      <c r="D146" s="114">
        <v>50</v>
      </c>
      <c r="E146" s="65">
        <v>10</v>
      </c>
      <c r="F146" s="66">
        <f t="shared" si="21"/>
        <v>40</v>
      </c>
      <c r="G146" s="72">
        <f t="shared" si="26"/>
        <v>80</v>
      </c>
      <c r="H146" s="60">
        <v>21.5</v>
      </c>
      <c r="I146" s="57">
        <f t="shared" si="27"/>
        <v>215</v>
      </c>
    </row>
    <row r="147" spans="1:9" x14ac:dyDescent="0.3">
      <c r="A147" s="14" t="s">
        <v>123</v>
      </c>
      <c r="B147" s="50"/>
      <c r="C147" s="50"/>
      <c r="D147" s="51">
        <f>SUM(D141:D145)</f>
        <v>1249</v>
      </c>
      <c r="E147" s="51">
        <f>SUM(E141:E145)</f>
        <v>505</v>
      </c>
      <c r="F147" s="51">
        <f>SUM(F141:F145)</f>
        <v>744</v>
      </c>
      <c r="G147" s="51"/>
      <c r="H147" s="51"/>
      <c r="I147" s="128">
        <f>SUM(I141:I145)</f>
        <v>16967.8</v>
      </c>
    </row>
    <row r="148" spans="1:9" x14ac:dyDescent="0.3">
      <c r="A148" s="19"/>
      <c r="B148" s="52"/>
      <c r="C148" s="52"/>
      <c r="D148" s="129"/>
      <c r="E148" s="52"/>
      <c r="F148" s="52"/>
      <c r="G148" s="52"/>
      <c r="H148" s="52"/>
      <c r="I148" s="41"/>
    </row>
  </sheetData>
  <pageMargins left="0.70866141732283472" right="0.70866141732283472" top="0.74803149606299213" bottom="0.74803149606299213" header="0.31496062992125984" footer="0.31496062992125984"/>
  <pageSetup paperSize="9" scale="83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40D01-CC27-40EE-A356-F63D13C786EB}">
  <dimension ref="A1:B4"/>
  <sheetViews>
    <sheetView workbookViewId="0">
      <selection activeCell="A8" sqref="A8"/>
    </sheetView>
  </sheetViews>
  <sheetFormatPr defaultRowHeight="14.4" x14ac:dyDescent="0.3"/>
  <cols>
    <col min="1" max="1" width="18.33203125" customWidth="1"/>
    <col min="2" max="2" width="27.21875" customWidth="1"/>
  </cols>
  <sheetData>
    <row r="1" spans="1:2" ht="19.8" thickBot="1" x14ac:dyDescent="0.35">
      <c r="A1" s="103" t="s">
        <v>138</v>
      </c>
      <c r="B1" s="104" t="s">
        <v>139</v>
      </c>
    </row>
    <row r="2" spans="1:2" ht="19.8" thickBot="1" x14ac:dyDescent="0.35">
      <c r="A2" s="105" t="s">
        <v>140</v>
      </c>
      <c r="B2" s="106">
        <v>80</v>
      </c>
    </row>
    <row r="3" spans="1:2" ht="19.8" thickBot="1" x14ac:dyDescent="0.35">
      <c r="A3" s="105" t="s">
        <v>141</v>
      </c>
      <c r="B3" s="106">
        <v>60</v>
      </c>
    </row>
    <row r="4" spans="1:2" ht="19.8" thickBot="1" x14ac:dyDescent="0.35">
      <c r="A4" s="105">
        <v>2021</v>
      </c>
      <c r="B4" s="106">
        <v>50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Таблица</vt:lpstr>
      <vt:lpstr>Остатки</vt:lpstr>
      <vt:lpstr>Процент скидки</vt:lpstr>
      <vt:lpstr>Таблица!Область_печати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Авсюкевич Людмила</dc:creator>
  <cp:lastModifiedBy>Щур Марина</cp:lastModifiedBy>
  <cp:lastPrinted>2025-12-08T12:47:08Z</cp:lastPrinted>
  <dcterms:created xsi:type="dcterms:W3CDTF">2024-08-08T09:52:09Z</dcterms:created>
  <dcterms:modified xsi:type="dcterms:W3CDTF">2025-12-08T12:47:22Z</dcterms:modified>
</cp:coreProperties>
</file>